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783" firstSheet="1" activeTab="2"/>
  </bookViews>
  <sheets>
    <sheet name="6KDnzFV" sheetId="1" state="hidden" r:id="rId1"/>
    <sheet name="表1收入预算执行表" sheetId="2" r:id="rId2"/>
    <sheet name="表2一般预算收入明细表" sheetId="3" r:id="rId3"/>
    <sheet name="表3公共预算收入执行表（续）" sheetId="4" r:id="rId4"/>
    <sheet name="表4一般公共预算执行表" sheetId="5" r:id="rId5"/>
    <sheet name="表5一般公共预算支出明细表（续）" sheetId="6" r:id="rId6"/>
    <sheet name="表6政府性基金预算收入表" sheetId="7" r:id="rId7"/>
    <sheet name="表7政府性基金预算支出表" sheetId="8" r:id="rId8"/>
    <sheet name="表8国有资金经营预算收入" sheetId="9" r:id="rId9"/>
    <sheet name="表9国有资金经营预算支出执行表" sheetId="10" r:id="rId10"/>
    <sheet name="表10社保基金预算收入表" sheetId="11" r:id="rId11"/>
    <sheet name="表11社保基金预算支出表" sheetId="12" r:id="rId12"/>
    <sheet name="表12债务余额汇总表" sheetId="13" r:id="rId13"/>
    <sheet name="表13政府债务限额表" sheetId="14" r:id="rId14"/>
    <sheet name="表142021年地方一般公共预算收入" sheetId="15" r:id="rId15"/>
    <sheet name="表152021一般公共预算支出表" sheetId="16" r:id="rId16"/>
    <sheet name="表162021一般公共预算收支平衡表" sheetId="17" r:id="rId17"/>
    <sheet name="表172021年一般公共预算支出明细表" sheetId="18" r:id="rId18"/>
    <sheet name="表18 2021上级对广元市昭化区税收返还和转移支付补助" sheetId="19" r:id="rId19"/>
    <sheet name="表19 2021年一般公共预算基本支出表" sheetId="20" r:id="rId20"/>
    <sheet name="表202021年政府预算支出经济分类" sheetId="21" r:id="rId21"/>
    <sheet name="表212021年昭化区政府性基金收入预算表" sheetId="22" r:id="rId22"/>
    <sheet name="表222021年政府性基金支出" sheetId="23" r:id="rId23"/>
    <sheet name="表232021年政府性收支平衡表" sheetId="24" r:id="rId24"/>
    <sheet name="表242021年国有资本经营预算收入" sheetId="25" r:id="rId25"/>
    <sheet name="表252021年国有资本经营预算支出" sheetId="26" r:id="rId26"/>
    <sheet name="表262021年社保基金预算收入" sheetId="27" r:id="rId27"/>
    <sheet name="表272021年社保基金支出" sheetId="28" r:id="rId28"/>
  </sheets>
  <definedNames>
    <definedName name="_xlnm.Print_Titles" localSheetId="2">'表2一般预算收入明细表'!$2:$4</definedName>
    <definedName name="_xlnm.Print_Titles" localSheetId="5">'表5一般公共预算支出明细表（续）'!$1:$5</definedName>
    <definedName name="_xlnm.Print_Area" localSheetId="1">'表1收入预算执行表'!$A$1:$F$30</definedName>
  </definedNames>
  <calcPr fullCalcOnLoad="1"/>
</workbook>
</file>

<file path=xl/sharedStrings.xml><?xml version="1.0" encoding="utf-8"?>
<sst xmlns="http://schemas.openxmlformats.org/spreadsheetml/2006/main" count="3472" uniqueCount="2683">
  <si>
    <t>表1</t>
  </si>
  <si>
    <t>2020年广元市昭化区一般公共收入预算执行情况表</t>
  </si>
  <si>
    <t>单位：万元</t>
  </si>
  <si>
    <t>预    算    科    目</t>
  </si>
  <si>
    <t>预算数</t>
  </si>
  <si>
    <t>调整预算</t>
  </si>
  <si>
    <t>当年完成</t>
  </si>
  <si>
    <t>上年完成</t>
  </si>
  <si>
    <t>同比增减%</t>
  </si>
  <si>
    <t>一、增 值 税</t>
  </si>
  <si>
    <t>二、企业所得税</t>
  </si>
  <si>
    <t>三、企业所得税退税</t>
  </si>
  <si>
    <t>四、个人所得税</t>
  </si>
  <si>
    <t>五、资源税</t>
  </si>
  <si>
    <t>六、城市维护建设税</t>
  </si>
  <si>
    <t>七、房产税</t>
  </si>
  <si>
    <t>八、印花税</t>
  </si>
  <si>
    <t>九、城镇土地使用税</t>
  </si>
  <si>
    <t>十、土地增值税</t>
  </si>
  <si>
    <t>十一、车船税</t>
  </si>
  <si>
    <t>十二、耕地占用税</t>
  </si>
  <si>
    <t>十三、契税</t>
  </si>
  <si>
    <t>十四、烟叶税</t>
  </si>
  <si>
    <t>十五、环境保护税</t>
  </si>
  <si>
    <t>税收收入小计</t>
  </si>
  <si>
    <t>十七、专项收入</t>
  </si>
  <si>
    <t>十八、行政性收费收入</t>
  </si>
  <si>
    <t>十九、罚没收入</t>
  </si>
  <si>
    <t>二十、国有资本经营收入</t>
  </si>
  <si>
    <t>二十一、国有资源(资产)有偿使用收益</t>
  </si>
  <si>
    <t>二十二、其他收入</t>
  </si>
  <si>
    <t>非税收入小计</t>
  </si>
  <si>
    <t>合           计</t>
  </si>
  <si>
    <t>表2</t>
  </si>
  <si>
    <t>2020年度广元市昭化区一般公共预算收入明细表</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</si>
  <si>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</si>
  <si>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</si>
  <si>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</si>
  <si>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</si>
  <si>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</si>
  <si>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</si>
  <si>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</si>
  <si>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</si>
  <si>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</si>
  <si>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</si>
  <si>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</si>
  <si>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</si>
  <si>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</si>
  <si>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</si>
  <si>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</si>
  <si>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</si>
  <si>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</si>
  <si>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</si>
  <si>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</si>
  <si>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</si>
  <si>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</si>
  <si>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</si>
  <si>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</si>
  <si>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</si>
  <si>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</si>
  <si>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</si>
  <si>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</si>
  <si>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</si>
  <si>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</si>
  <si>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</si>
  <si>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</si>
  <si>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</si>
  <si>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</si>
  <si>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</si>
  <si>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</si>
  <si>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</si>
  <si>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</si>
  <si>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</si>
  <si>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</si>
  <si>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</si>
  <si>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</si>
  <si>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</si>
  <si>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</si>
  <si>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</si>
  <si>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管道运输增值税退税</t>
  </si>
  <si>
    <t xml:space="preserve">      融资租赁增值税退税</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</si>
  <si>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</si>
  <si>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</si>
  <si>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</si>
  <si>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</si>
  <si>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</si>
  <si>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</si>
  <si>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</si>
  <si>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</si>
  <si>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</si>
  <si>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</si>
  <si>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</si>
  <si>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</si>
  <si>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</si>
  <si>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</si>
  <si>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</si>
  <si>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</si>
  <si>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</si>
  <si>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</si>
  <si>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</si>
  <si>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</si>
  <si>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</si>
  <si>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</si>
  <si>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</si>
  <si>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</si>
  <si>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</si>
  <si>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</si>
  <si>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</si>
  <si>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</si>
  <si>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</si>
  <si>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</si>
  <si>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</si>
  <si>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</si>
  <si>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</si>
  <si>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</si>
  <si>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</si>
  <si>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</si>
  <si>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</si>
  <si>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</si>
  <si>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</si>
  <si>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</si>
  <si>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</si>
  <si>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</si>
  <si>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</si>
  <si>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</si>
  <si>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</si>
  <si>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</si>
  <si>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</si>
  <si>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</si>
  <si>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</si>
  <si>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</si>
  <si>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</si>
  <si>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</si>
  <si>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</si>
  <si>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</si>
  <si>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</si>
  <si>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</si>
  <si>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</si>
  <si>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</si>
  <si>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</si>
  <si>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</si>
  <si>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</si>
  <si>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</si>
  <si>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</si>
  <si>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</si>
  <si>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</si>
  <si>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</si>
  <si>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</si>
  <si>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</si>
  <si>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</si>
  <si>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</si>
  <si>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</si>
  <si>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</si>
  <si>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</si>
  <si>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</si>
  <si>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</si>
  <si>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</si>
  <si>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</si>
  <si>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</si>
  <si>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</si>
  <si>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</si>
  <si>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</si>
  <si>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</si>
  <si>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</si>
  <si>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</si>
  <si>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</si>
  <si>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</si>
  <si>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</si>
  <si>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</si>
  <si>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</si>
  <si>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</si>
  <si>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</si>
  <si>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</si>
  <si>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</si>
  <si>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</si>
  <si>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</si>
  <si>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</si>
  <si>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</si>
  <si>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</si>
  <si>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</si>
  <si>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</si>
  <si>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</si>
  <si>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</si>
  <si>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</si>
  <si>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</si>
  <si>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</si>
  <si>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</si>
  <si>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</si>
  <si>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</si>
  <si>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</si>
  <si>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</si>
  <si>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</si>
  <si>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</si>
  <si>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</si>
  <si>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</si>
  <si>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</si>
  <si>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</si>
  <si>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</si>
  <si>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</si>
  <si>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</si>
  <si>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</si>
  <si>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</si>
  <si>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</si>
  <si>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</si>
  <si>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</si>
  <si>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</si>
  <si>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</si>
  <si>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</si>
  <si>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</si>
  <si>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</si>
  <si>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</si>
  <si>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</si>
  <si>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</si>
  <si>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</si>
  <si>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</si>
  <si>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</si>
  <si>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</si>
  <si>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</si>
  <si>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</si>
  <si>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</si>
  <si>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</si>
  <si>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</si>
  <si>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</si>
  <si>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</si>
  <si>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</si>
  <si>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</si>
  <si>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</si>
  <si>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</si>
  <si>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</si>
  <si>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</si>
  <si>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</si>
  <si>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</si>
  <si>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</si>
  <si>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</si>
  <si>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</si>
  <si>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</si>
  <si>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</si>
  <si>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</si>
  <si>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</si>
  <si>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</si>
  <si>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</si>
  <si>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</si>
  <si>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</si>
  <si>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</si>
  <si>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</si>
  <si>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</si>
  <si>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</si>
  <si>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</si>
  <si>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</si>
  <si>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</si>
  <si>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</si>
  <si>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</si>
  <si>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</si>
  <si>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</si>
  <si>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</si>
  <si>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</si>
  <si>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</si>
  <si>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</si>
  <si>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</si>
  <si>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</si>
  <si>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</si>
  <si>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中国长城资产管理公司所得税退税</t>
  </si>
  <si>
    <t xml:space="preserve">      中国东方资产管理公司所得税退税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</si>
  <si>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</si>
  <si>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</si>
  <si>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</si>
  <si>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</si>
  <si>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</si>
  <si>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</si>
  <si>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</si>
  <si>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</si>
  <si>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</si>
  <si>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</si>
  <si>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</si>
  <si>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</si>
  <si>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</si>
  <si>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</si>
  <si>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</si>
  <si>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</si>
  <si>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</si>
  <si>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</si>
  <si>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</si>
  <si>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</si>
  <si>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</si>
  <si>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</si>
  <si>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</si>
  <si>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</si>
  <si>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</si>
  <si>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</si>
  <si>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</si>
  <si>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</si>
  <si>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</si>
  <si>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</si>
  <si>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</si>
  <si>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</si>
  <si>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</si>
  <si>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</si>
  <si>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</si>
  <si>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</si>
  <si>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</si>
  <si>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</si>
  <si>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</si>
  <si>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</si>
  <si>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</si>
  <si>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</si>
  <si>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</si>
  <si>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</si>
  <si>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</si>
  <si>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</si>
  <si>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</si>
  <si>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</si>
  <si>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</si>
  <si>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</si>
  <si>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</si>
  <si>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</si>
  <si>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</si>
  <si>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</si>
  <si>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</si>
  <si>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</si>
  <si>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</si>
  <si>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</si>
  <si>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</si>
  <si>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</si>
  <si>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</si>
  <si>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</si>
  <si>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</si>
  <si>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</si>
  <si>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</si>
  <si>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</si>
  <si>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</si>
  <si>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</si>
  <si>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</si>
  <si>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</si>
  <si>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</si>
  <si>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</si>
  <si>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</si>
  <si>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</si>
  <si>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</si>
  <si>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</si>
  <si>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</si>
  <si>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</si>
  <si>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</si>
  <si>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</si>
  <si>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</si>
  <si>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</si>
  <si>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</si>
  <si>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</si>
  <si>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</si>
  <si>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</si>
  <si>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</si>
  <si>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</si>
  <si>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</si>
  <si>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</si>
  <si>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</si>
  <si>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</si>
  <si>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</si>
  <si>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</si>
  <si>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</si>
  <si>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</si>
  <si>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</si>
  <si>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</si>
  <si>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</si>
  <si>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</si>
  <si>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</si>
  <si>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</si>
  <si>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</si>
  <si>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</si>
  <si>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</si>
  <si>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</si>
  <si>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</si>
  <si>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</si>
  <si>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</si>
  <si>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</si>
  <si>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</si>
  <si>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</si>
  <si>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</si>
  <si>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</si>
  <si>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</si>
  <si>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</si>
  <si>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</si>
  <si>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</si>
  <si>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</si>
  <si>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</si>
  <si>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</si>
  <si>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</si>
  <si>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</si>
  <si>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</si>
  <si>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</si>
  <si>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</si>
  <si>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</si>
  <si>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</si>
  <si>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</si>
  <si>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</si>
  <si>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</si>
  <si>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</si>
  <si>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专项收益上缴收入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</si>
  <si>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</si>
  <si>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</si>
  <si>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</si>
  <si>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</si>
  <si>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</si>
  <si>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</si>
  <si>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</si>
  <si>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</si>
  <si>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</si>
  <si>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</si>
  <si>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</si>
  <si>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</si>
  <si>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</si>
  <si>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</si>
  <si>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</si>
  <si>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</si>
  <si>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</si>
  <si>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</si>
  <si>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</si>
  <si>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</si>
  <si>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</si>
  <si>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</si>
  <si>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</si>
  <si>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</si>
  <si>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</si>
  <si>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</si>
  <si>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</si>
  <si>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</si>
  <si>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</si>
  <si>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</si>
  <si>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</si>
  <si>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</si>
  <si>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</si>
  <si>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</si>
  <si>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</si>
  <si>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</si>
  <si>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</si>
  <si>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</si>
  <si>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</si>
  <si>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</si>
  <si>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</si>
  <si>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</si>
  <si>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</si>
  <si>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</si>
  <si>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</si>
  <si>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</si>
  <si>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</si>
  <si>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</si>
  <si>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</si>
  <si>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</si>
  <si>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</si>
  <si>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</si>
  <si>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</si>
  <si>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</si>
  <si>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</si>
  <si>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</si>
  <si>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</si>
  <si>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</si>
  <si>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</si>
  <si>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</si>
  <si>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</si>
  <si>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</si>
  <si>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</si>
  <si>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</si>
  <si>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</si>
  <si>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</si>
  <si>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</si>
  <si>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</si>
  <si>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</si>
  <si>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</si>
  <si>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</si>
  <si>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</si>
  <si>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</si>
  <si>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</si>
  <si>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</si>
  <si>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</si>
  <si>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</si>
  <si>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</si>
  <si>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</si>
  <si>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</si>
  <si>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</si>
  <si>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</si>
  <si>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</si>
  <si>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</si>
  <si>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</si>
  <si>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</si>
  <si>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</si>
  <si>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</si>
  <si>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</si>
  <si>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</si>
  <si>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</si>
  <si>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</si>
  <si>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</si>
  <si>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</si>
  <si>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</si>
  <si>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</si>
  <si>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</si>
  <si>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</si>
  <si>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</si>
  <si>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</si>
  <si>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</si>
  <si>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</si>
  <si>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</si>
  <si>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</si>
  <si>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</si>
  <si>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</si>
  <si>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</si>
  <si>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</si>
  <si>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</si>
  <si>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</si>
  <si>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</si>
  <si>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</si>
  <si>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</si>
  <si>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</si>
  <si>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</si>
  <si>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</si>
  <si>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</si>
  <si>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</si>
  <si>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</si>
  <si>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</si>
  <si>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</si>
  <si>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</si>
  <si>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</si>
  <si>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</si>
  <si>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</si>
  <si>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</si>
  <si>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</si>
  <si>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</si>
  <si>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</si>
  <si>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</si>
  <si>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</si>
  <si>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</si>
  <si>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</si>
  <si>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</si>
  <si>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</si>
  <si>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</si>
  <si>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</si>
  <si>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</si>
  <si>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</si>
  <si>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</si>
  <si>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</si>
  <si>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</si>
  <si>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</si>
  <si>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</si>
  <si>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</si>
  <si>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</si>
  <si>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</si>
  <si>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</si>
  <si>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</si>
  <si>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</si>
  <si>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</si>
  <si>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</si>
  <si>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</si>
  <si>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</si>
  <si>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</si>
  <si>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</si>
  <si>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</si>
  <si>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</si>
  <si>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</si>
  <si>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</si>
  <si>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</si>
  <si>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</si>
  <si>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</si>
  <si>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</si>
  <si>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</si>
  <si>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</si>
  <si>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银行保险行政事业性收费收入</t>
  </si>
  <si>
    <t xml:space="preserve">      机构监管费</t>
  </si>
  <si>
    <t xml:space="preserve">      业务监管费</t>
  </si>
  <si>
    <t xml:space="preserve">      其他缴入国库的银行保险行政事业性收费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</si>
  <si>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</si>
  <si>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</si>
  <si>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</si>
  <si>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</si>
  <si>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</si>
  <si>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</si>
  <si>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</si>
  <si>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</si>
  <si>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</si>
  <si>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</si>
  <si>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</si>
  <si>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</si>
  <si>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</si>
  <si>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</si>
  <si>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</si>
  <si>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</si>
  <si>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</si>
  <si>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</si>
  <si>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</si>
  <si>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</si>
  <si>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</si>
  <si>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</si>
  <si>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</si>
  <si>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</si>
  <si>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</si>
  <si>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</si>
  <si>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</si>
  <si>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</si>
  <si>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</si>
  <si>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</si>
  <si>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</si>
  <si>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</si>
  <si>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</si>
  <si>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</si>
  <si>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</si>
  <si>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</si>
  <si>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</si>
  <si>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</si>
  <si>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</si>
  <si>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</si>
  <si>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</si>
  <si>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</si>
  <si>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</si>
  <si>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</si>
  <si>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</si>
  <si>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</si>
  <si>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</si>
  <si>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</si>
  <si>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</si>
  <si>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</si>
  <si>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</si>
  <si>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</si>
  <si>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</si>
  <si>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</si>
  <si>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</si>
  <si>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</si>
  <si>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</si>
  <si>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</si>
  <si>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</si>
  <si>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</si>
  <si>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</si>
  <si>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</si>
  <si>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</si>
  <si>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</si>
  <si>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</si>
  <si>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</si>
  <si>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</si>
  <si>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</si>
  <si>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</si>
  <si>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</si>
  <si>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</si>
  <si>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</si>
  <si>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</si>
  <si>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</si>
  <si>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</si>
  <si>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</si>
  <si>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</si>
  <si>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</si>
  <si>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</si>
  <si>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</si>
  <si>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</si>
  <si>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</si>
  <si>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</si>
  <si>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</si>
  <si>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</si>
  <si>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</si>
  <si>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</si>
  <si>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</si>
  <si>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</si>
  <si>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</si>
  <si>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</si>
  <si>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</si>
  <si>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</si>
  <si>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石油特别收益金专项收入(项)</t>
  </si>
  <si>
    <t xml:space="preserve">      石油特别收益金专项收入(目)</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</si>
  <si>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</si>
  <si>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</si>
  <si>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</si>
  <si>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</si>
  <si>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</si>
  <si>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</si>
  <si>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</si>
  <si>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</si>
  <si>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</si>
  <si>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</si>
  <si>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</si>
  <si>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</si>
  <si>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</si>
  <si>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</si>
  <si>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</si>
  <si>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</si>
  <si>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</si>
  <si>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</si>
  <si>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</si>
  <si>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</si>
  <si>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</si>
  <si>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</si>
  <si>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</si>
  <si>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</si>
  <si>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</si>
  <si>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</si>
  <si>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</si>
  <si>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</si>
  <si>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</si>
  <si>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</si>
  <si>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</si>
  <si>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</si>
  <si>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</si>
  <si>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</si>
  <si>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</si>
  <si>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表3</t>
  </si>
  <si>
    <t>2020年广元市昭化区一般公共收入预算执行情况表（续）</t>
  </si>
  <si>
    <t>项目</t>
  </si>
  <si>
    <t>上级补助收入</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</si>
  <si>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</si>
  <si>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</si>
  <si>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</si>
  <si>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</si>
  <si>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</si>
  <si>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</si>
  <si>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</si>
  <si>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</si>
  <si>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</si>
  <si>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</si>
  <si>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</si>
  <si>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</si>
  <si>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</si>
  <si>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</si>
  <si>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成品油税费改革转移支付补助收入</t>
  </si>
  <si>
    <t xml:space="preserve">    基层公检法司转移支付收入</t>
  </si>
  <si>
    <t xml:space="preserve">    城乡义务教育转移支付收入</t>
  </si>
  <si>
    <t xml:space="preserve">    基本养老金转移支付收入</t>
  </si>
  <si>
    <t xml:space="preserve">    城乡居民基本医疗保险转移支付收入</t>
  </si>
  <si>
    <t xml:space="preserve">    农村综合改革转移支付收入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</si>
  <si>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</si>
  <si>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</si>
  <si>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</si>
  <si>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</si>
  <si>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</si>
  <si>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</si>
  <si>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</si>
  <si>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</si>
  <si>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</si>
  <si>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</si>
  <si>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</si>
  <si>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</si>
  <si>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</si>
  <si>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</si>
  <si>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</si>
  <si>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卫生健康共同财政事权转移支付收入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</si>
  <si>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</si>
  <si>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</si>
  <si>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</si>
  <si>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</si>
  <si>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</si>
  <si>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</si>
  <si>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</si>
  <si>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</si>
  <si>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</si>
  <si>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</si>
  <si>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其他共同财政事权转移支付收入  </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</si>
  <si>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</si>
  <si>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</si>
  <si>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</si>
  <si>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</si>
  <si>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</si>
  <si>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</si>
  <si>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</si>
  <si>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</si>
  <si>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</si>
  <si>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</si>
  <si>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</si>
  <si>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</si>
  <si>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</si>
  <si>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</si>
  <si>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</si>
  <si>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</si>
  <si>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</si>
  <si>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</si>
  <si>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</si>
  <si>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</si>
  <si>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</si>
  <si>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其他收入</t>
  </si>
  <si>
    <t>下级上解收入</t>
  </si>
  <si>
    <t xml:space="preserve">  体制上解收入</t>
  </si>
  <si>
    <t xml:space="preserve">  专项上解收入</t>
  </si>
  <si>
    <t>待偿债置换一般债券上年结余</t>
  </si>
  <si>
    <t>上年结余</t>
  </si>
  <si>
    <t xml:space="preserve">调入资金   </t>
  </si>
  <si>
    <t xml:space="preserve">  从政府性基金预算调入</t>
  </si>
  <si>
    <t xml:space="preserve">  从国有资本经营预算调入</t>
  </si>
  <si>
    <t xml:space="preserve">  从其他资金调入</t>
  </si>
  <si>
    <t>债务收入</t>
  </si>
  <si>
    <t xml:space="preserve">  地方政府债务收入</t>
  </si>
  <si>
    <t xml:space="preserve">    一般债务收入</t>
  </si>
  <si>
    <t xml:space="preserve">      地方政府一般债券收入</t>
  </si>
  <si>
    <t xml:space="preserve">      地方政府向外国政府借款收入</t>
  </si>
  <si>
    <t xml:space="preserve">      地方政府向国际组织借款收入</t>
  </si>
  <si>
    <t xml:space="preserve">      地方政府其他一般债务收入</t>
  </si>
  <si>
    <t>债务转贷收入</t>
  </si>
  <si>
    <t xml:space="preserve">  地方政府一般债务转贷收入</t>
  </si>
  <si>
    <t xml:space="preserve">    地方政府一般债券转贷收入</t>
  </si>
  <si>
    <t xml:space="preserve">    地方政府向外国政府借款转贷收入</t>
  </si>
  <si>
    <t xml:space="preserve">    地方政府向国际组织借款转贷收入</t>
  </si>
  <si>
    <t xml:space="preserve">    地方政府其他一般债务转贷收入</t>
  </si>
  <si>
    <t>国债转贷收入</t>
  </si>
  <si>
    <t>国债转贷资金上年结余</t>
  </si>
  <si>
    <t>国债转贷转补助数</t>
  </si>
  <si>
    <t>动用预算稳定调节基金</t>
  </si>
  <si>
    <t>接受其他地区援助收入</t>
  </si>
  <si>
    <t xml:space="preserve">  接受其他省(自治区、直辖市、计划单列市)援助收入</t>
  </si>
  <si>
    <t xml:space="preserve">  接受省内其他地市(区)援助收入</t>
  </si>
  <si>
    <t xml:space="preserve">  接受市内其他县市(区)援助收入</t>
  </si>
  <si>
    <t>省补助计划单列市收入</t>
  </si>
  <si>
    <t>计划单列市上解省收入</t>
  </si>
  <si>
    <t>收  入  总  计</t>
  </si>
  <si>
    <t>表4</t>
  </si>
  <si>
    <t>2020年广元市昭化区一般公共支出预算执行情况表</t>
  </si>
  <si>
    <t>调整预算数</t>
  </si>
  <si>
    <t>执行数</t>
  </si>
  <si>
    <t>上年数</t>
  </si>
  <si>
    <t>说明</t>
  </si>
  <si>
    <t>一、一般公共服务支出</t>
  </si>
  <si>
    <t>二、外交支出</t>
  </si>
  <si>
    <t>三、国防支出</t>
  </si>
  <si>
    <t>专款增加</t>
  </si>
  <si>
    <t>四、公共安全支出</t>
  </si>
  <si>
    <t>五、教育支出</t>
  </si>
  <si>
    <t>六、科学技术支出</t>
  </si>
  <si>
    <t>七、文化旅游体育与传媒支出</t>
  </si>
  <si>
    <t>八、社会保障和就业支出</t>
  </si>
  <si>
    <t>九、卫生健康支出</t>
  </si>
  <si>
    <t>十、节能环保支出</t>
  </si>
  <si>
    <t>专款减少</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</si>
  <si>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</si>
  <si>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</si>
  <si>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</si>
  <si>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</si>
  <si>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</si>
  <si>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</si>
  <si>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</si>
  <si>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</si>
  <si>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</si>
  <si>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</si>
  <si>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</si>
  <si>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</si>
  <si>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</si>
  <si>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 xml:space="preserve">  其中:地方政府一般债券付息支出</t>
  </si>
  <si>
    <t>二十四、债务发行费用支出</t>
  </si>
  <si>
    <t>本年支出合计</t>
  </si>
  <si>
    <t>表5</t>
  </si>
  <si>
    <t>2020年广元市昭化区一般公共支出预算执行明细表（续）</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</si>
  <si>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</si>
  <si>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</si>
  <si>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</si>
  <si>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</si>
  <si>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</si>
  <si>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</si>
  <si>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</si>
  <si>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</si>
  <si>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</si>
  <si>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</si>
  <si>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</si>
  <si>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</si>
  <si>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</si>
  <si>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</si>
  <si>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</si>
  <si>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</si>
  <si>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</si>
  <si>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</si>
  <si>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</si>
  <si>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</si>
  <si>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</si>
  <si>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</si>
  <si>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</si>
  <si>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</si>
  <si>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</si>
  <si>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</si>
  <si>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</si>
  <si>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</si>
  <si>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</si>
  <si>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</si>
  <si>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</si>
  <si>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</si>
  <si>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</si>
  <si>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</si>
  <si>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</si>
  <si>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</si>
  <si>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</si>
  <si>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</si>
  <si>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</si>
  <si>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</si>
  <si>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</si>
  <si>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</si>
  <si>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</si>
  <si>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</si>
  <si>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</si>
  <si>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</si>
  <si>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</si>
  <si>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</si>
  <si>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</si>
  <si>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发票管理及税务登记</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</si>
  <si>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</si>
  <si>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</si>
  <si>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</si>
  <si>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</si>
  <si>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</si>
  <si>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</si>
  <si>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</si>
  <si>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</si>
  <si>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</si>
  <si>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</si>
  <si>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</si>
  <si>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</si>
  <si>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</si>
  <si>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</si>
  <si>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</si>
  <si>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</si>
  <si>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</si>
  <si>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</si>
  <si>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</si>
  <si>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</si>
  <si>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</si>
  <si>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</si>
  <si>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</si>
  <si>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</si>
  <si>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</si>
  <si>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巡视工作</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</si>
  <si>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</si>
  <si>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</si>
  <si>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</si>
  <si>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</si>
  <si>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</si>
  <si>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</si>
  <si>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</si>
  <si>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</si>
  <si>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</si>
  <si>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</si>
  <si>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</si>
  <si>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</si>
  <si>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</si>
  <si>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</si>
  <si>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</si>
  <si>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</si>
  <si>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</si>
  <si>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</si>
  <si>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</si>
  <si>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</si>
  <si>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</si>
  <si>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</si>
  <si>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</si>
  <si>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</si>
  <si>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</si>
  <si>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</si>
  <si>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</si>
  <si>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</si>
  <si>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</si>
  <si>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</si>
  <si>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</si>
  <si>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</si>
  <si>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</si>
  <si>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</si>
  <si>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</si>
  <si>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</si>
  <si>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</si>
  <si>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</si>
  <si>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</si>
  <si>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宣传管理</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</si>
  <si>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</si>
  <si>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</si>
  <si>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</si>
  <si>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</si>
  <si>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</si>
  <si>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</si>
  <si>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</si>
  <si>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</si>
  <si>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</si>
  <si>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</si>
  <si>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信息安全事务</t>
  </si>
  <si>
    <t xml:space="preserve">    其他网信事务支出</t>
  </si>
  <si>
    <t xml:space="preserve">  市场监督管理事务</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</si>
  <si>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</si>
  <si>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</si>
  <si>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</si>
  <si>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</si>
  <si>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</si>
  <si>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</si>
  <si>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</si>
  <si>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</si>
  <si>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</si>
  <si>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</si>
  <si>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</si>
  <si>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</si>
  <si>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</si>
  <si>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</si>
  <si>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</si>
  <si>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</si>
  <si>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</si>
  <si>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</si>
  <si>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</si>
  <si>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</si>
  <si>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</si>
  <si>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</si>
  <si>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</si>
  <si>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</si>
  <si>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</si>
  <si>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</si>
  <si>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</si>
  <si>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</si>
  <si>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</si>
  <si>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</si>
  <si>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</si>
  <si>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</si>
  <si>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</si>
  <si>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</si>
  <si>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</si>
  <si>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</si>
  <si>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</si>
  <si>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</si>
  <si>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</si>
  <si>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</si>
  <si>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</si>
  <si>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</si>
  <si>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</si>
  <si>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</si>
  <si>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</si>
  <si>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</si>
  <si>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</si>
  <si>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</si>
  <si>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</si>
  <si>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</si>
  <si>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</si>
  <si>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</si>
  <si>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</si>
  <si>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</si>
  <si>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</si>
  <si>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</si>
  <si>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</si>
  <si>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</si>
  <si>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</si>
  <si>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</si>
  <si>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</si>
  <si>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</si>
  <si>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</si>
  <si>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</si>
  <si>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</si>
  <si>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</si>
  <si>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</si>
  <si>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</si>
  <si>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</si>
  <si>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特勤业务</t>
  </si>
  <si>
    <t xml:space="preserve">    移民事务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</si>
  <si>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</si>
  <si>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</si>
  <si>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</si>
  <si>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</si>
  <si>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</si>
  <si>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</si>
  <si>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</si>
  <si>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</si>
  <si>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</si>
  <si>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</si>
  <si>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</si>
  <si>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</si>
  <si>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</si>
  <si>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</si>
  <si>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</si>
  <si>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</si>
  <si>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</si>
  <si>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</si>
  <si>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</si>
  <si>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</si>
  <si>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</si>
  <si>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</si>
  <si>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</si>
  <si>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</si>
  <si>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</si>
  <si>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</si>
  <si>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</si>
  <si>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</si>
  <si>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</si>
  <si>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</si>
  <si>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</si>
  <si>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</si>
  <si>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</si>
  <si>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</si>
  <si>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</si>
  <si>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</si>
  <si>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</si>
  <si>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</si>
  <si>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</si>
  <si>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</si>
  <si>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</si>
  <si>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</si>
  <si>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</si>
  <si>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</si>
  <si>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</si>
  <si>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</si>
  <si>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</si>
  <si>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</si>
  <si>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</si>
  <si>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</si>
  <si>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</si>
  <si>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</si>
  <si>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</si>
  <si>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</si>
  <si>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</si>
  <si>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</si>
  <si>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</si>
  <si>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中等职业教育</t>
  </si>
  <si>
    <t xml:space="preserve">    技校教育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</si>
  <si>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</si>
  <si>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</si>
  <si>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</si>
  <si>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</si>
  <si>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</si>
  <si>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</si>
  <si>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</si>
  <si>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</si>
  <si>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</si>
  <si>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</si>
  <si>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</si>
  <si>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</si>
  <si>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</si>
  <si>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</si>
  <si>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</si>
  <si>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</si>
  <si>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</si>
  <si>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</si>
  <si>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</si>
  <si>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</si>
  <si>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</si>
  <si>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</si>
  <si>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</si>
  <si>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</si>
  <si>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</si>
  <si>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</si>
  <si>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</si>
  <si>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</si>
  <si>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</si>
  <si>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</si>
  <si>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</si>
  <si>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</si>
  <si>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</si>
  <si>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</si>
  <si>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</si>
  <si>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</si>
  <si>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</si>
  <si>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</si>
  <si>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</si>
  <si>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</si>
  <si>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</si>
  <si>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</si>
  <si>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</si>
  <si>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</si>
  <si>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</si>
  <si>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</si>
  <si>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</si>
  <si>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</si>
  <si>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</si>
  <si>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</si>
  <si>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</si>
  <si>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</si>
  <si>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</si>
  <si>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</si>
  <si>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</si>
  <si>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</si>
  <si>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</si>
  <si>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</si>
  <si>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</si>
  <si>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</si>
  <si>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</si>
  <si>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</si>
  <si>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</si>
  <si>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</si>
  <si>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</si>
  <si>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</si>
  <si>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</si>
  <si>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</si>
  <si>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</si>
  <si>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</si>
  <si>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</si>
  <si>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</si>
  <si>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</si>
  <si>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</si>
  <si>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</si>
  <si>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</si>
  <si>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</si>
  <si>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</si>
  <si>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</si>
  <si>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</si>
  <si>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</si>
  <si>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</si>
  <si>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</si>
  <si>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</si>
  <si>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</si>
  <si>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</si>
  <si>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</si>
  <si>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</si>
  <si>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</si>
  <si>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</si>
  <si>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</si>
  <si>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</si>
  <si>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</si>
  <si>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</si>
  <si>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</si>
  <si>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</si>
  <si>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</si>
  <si>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</si>
  <si>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</si>
  <si>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</si>
  <si>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</si>
  <si>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</si>
  <si>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</si>
  <si>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</si>
  <si>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</si>
  <si>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</si>
  <si>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</si>
  <si>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</si>
  <si>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</si>
  <si>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</si>
  <si>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</si>
  <si>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</si>
  <si>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</si>
  <si>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</si>
  <si>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</si>
  <si>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</si>
  <si>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</si>
  <si>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</si>
  <si>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</si>
  <si>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</si>
  <si>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</si>
  <si>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</si>
  <si>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</si>
  <si>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</si>
  <si>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</si>
  <si>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</si>
  <si>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</si>
  <si>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</si>
  <si>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</si>
  <si>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</si>
  <si>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</si>
  <si>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</si>
  <si>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</si>
  <si>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</si>
  <si>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</si>
  <si>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</si>
  <si>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</si>
  <si>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</si>
  <si>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</si>
  <si>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</si>
  <si>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</si>
  <si>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</si>
  <si>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</si>
  <si>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</si>
  <si>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</si>
  <si>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</si>
  <si>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</si>
  <si>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</si>
  <si>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</si>
  <si>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</si>
  <si>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</si>
  <si>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</si>
  <si>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</si>
  <si>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</si>
  <si>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</si>
  <si>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</si>
  <si>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</si>
  <si>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</si>
  <si>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</si>
  <si>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</si>
  <si>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</si>
  <si>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</si>
  <si>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</si>
  <si>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</si>
  <si>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</si>
  <si>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</si>
  <si>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</si>
  <si>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</si>
  <si>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</si>
  <si>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</si>
  <si>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</si>
  <si>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</si>
  <si>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</si>
  <si>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</si>
  <si>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</si>
  <si>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</si>
  <si>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</si>
  <si>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</si>
  <si>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</si>
  <si>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</si>
  <si>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</si>
  <si>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</si>
  <si>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</si>
  <si>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</si>
  <si>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</si>
  <si>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</si>
  <si>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</si>
  <si>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</si>
  <si>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</si>
  <si>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</si>
  <si>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</si>
  <si>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</si>
  <si>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</si>
  <si>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</si>
  <si>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</si>
  <si>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</si>
  <si>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</si>
  <si>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</si>
  <si>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</si>
  <si>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</si>
  <si>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</si>
  <si>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</si>
  <si>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</si>
  <si>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</si>
  <si>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</si>
  <si>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</si>
  <si>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</si>
  <si>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</si>
  <si>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</si>
  <si>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</si>
  <si>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</si>
  <si>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</si>
  <si>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</si>
  <si>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</si>
  <si>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</si>
  <si>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</si>
  <si>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</si>
  <si>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</si>
  <si>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</si>
  <si>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</si>
  <si>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</si>
  <si>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</si>
  <si>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</si>
  <si>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</si>
  <si>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</si>
  <si>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</si>
  <si>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</si>
  <si>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</si>
  <si>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</si>
  <si>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</si>
  <si>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</si>
  <si>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</si>
  <si>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</si>
  <si>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</si>
  <si>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</si>
  <si>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</si>
  <si>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</si>
  <si>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</si>
  <si>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</si>
  <si>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</si>
  <si>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</si>
  <si>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</si>
  <si>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</si>
  <si>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</si>
  <si>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</si>
  <si>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</si>
  <si>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</si>
  <si>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</si>
  <si>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</si>
  <si>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</si>
  <si>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</si>
  <si>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</si>
  <si>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</si>
  <si>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</si>
  <si>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</si>
  <si>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</si>
  <si>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</si>
  <si>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</si>
  <si>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</si>
  <si>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</si>
  <si>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</si>
  <si>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</si>
  <si>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</si>
  <si>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</si>
  <si>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</si>
  <si>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</si>
  <si>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</si>
  <si>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</si>
  <si>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</si>
  <si>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</si>
  <si>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</si>
  <si>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</si>
  <si>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</si>
  <si>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</si>
  <si>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</si>
  <si>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</si>
  <si>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</si>
  <si>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</si>
  <si>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</si>
  <si>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</si>
  <si>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</si>
  <si>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</si>
  <si>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</si>
  <si>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</si>
  <si>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</si>
  <si>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</si>
  <si>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</si>
  <si>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</si>
  <si>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</si>
  <si>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</si>
  <si>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</si>
  <si>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</si>
  <si>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</si>
  <si>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</si>
  <si>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</si>
  <si>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</si>
  <si>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</si>
  <si>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</si>
  <si>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</si>
  <si>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</si>
  <si>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</si>
  <si>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</si>
  <si>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</si>
  <si>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</si>
  <si>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</si>
  <si>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</si>
  <si>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</si>
  <si>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</si>
  <si>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</si>
  <si>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</si>
  <si>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</si>
  <si>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</si>
  <si>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</si>
  <si>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</si>
  <si>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</si>
  <si>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</si>
  <si>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</si>
  <si>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</si>
  <si>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</si>
  <si>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</si>
  <si>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</si>
  <si>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</si>
  <si>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</si>
  <si>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</si>
  <si>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</si>
  <si>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</si>
  <si>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</si>
  <si>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</si>
  <si>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</si>
  <si>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</si>
  <si>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</si>
  <si>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</si>
  <si>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</si>
  <si>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</si>
  <si>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</si>
  <si>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</si>
  <si>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</si>
  <si>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</si>
  <si>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</si>
  <si>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</si>
  <si>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</si>
  <si>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</si>
  <si>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</si>
  <si>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</si>
  <si>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</si>
  <si>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</si>
  <si>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</si>
  <si>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</si>
  <si>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</si>
  <si>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</si>
  <si>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</si>
  <si>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</si>
  <si>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</si>
  <si>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</si>
  <si>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</si>
  <si>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</si>
  <si>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</si>
  <si>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</si>
  <si>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</si>
  <si>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</si>
  <si>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</si>
  <si>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</si>
  <si>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</si>
  <si>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</si>
  <si>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</si>
  <si>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</si>
  <si>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</si>
  <si>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</si>
  <si>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</si>
  <si>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</si>
  <si>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</si>
  <si>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</si>
  <si>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</si>
  <si>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</si>
  <si>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</si>
  <si>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</si>
  <si>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</si>
  <si>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</si>
  <si>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</si>
  <si>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</si>
  <si>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</si>
  <si>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</si>
  <si>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</si>
  <si>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</si>
  <si>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</si>
  <si>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</si>
  <si>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</si>
  <si>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</si>
  <si>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</si>
  <si>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</si>
  <si>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</si>
  <si>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</si>
  <si>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</si>
  <si>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</si>
  <si>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</si>
  <si>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</si>
  <si>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</si>
  <si>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</si>
  <si>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</si>
  <si>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</si>
  <si>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</si>
  <si>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</si>
  <si>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</si>
  <si>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</si>
  <si>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</si>
  <si>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</si>
  <si>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</si>
  <si>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</si>
  <si>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</si>
  <si>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</si>
  <si>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</si>
  <si>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</si>
  <si>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</si>
  <si>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</si>
  <si>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</si>
  <si>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</si>
  <si>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</si>
  <si>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</si>
  <si>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</si>
  <si>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</si>
  <si>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</si>
  <si>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</si>
  <si>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</si>
  <si>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</si>
  <si>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</si>
  <si>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</si>
  <si>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</si>
  <si>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</si>
  <si>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</si>
  <si>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</si>
  <si>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</si>
  <si>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</si>
  <si>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</si>
  <si>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</si>
  <si>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</si>
  <si>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</si>
  <si>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</si>
  <si>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</si>
  <si>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</si>
  <si>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</si>
  <si>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</si>
  <si>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</si>
  <si>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</si>
  <si>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</si>
  <si>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</si>
  <si>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</si>
  <si>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</si>
  <si>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</si>
  <si>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</si>
  <si>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</si>
  <si>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</si>
  <si>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</si>
  <si>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</si>
  <si>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</si>
  <si>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</si>
  <si>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</si>
  <si>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</si>
  <si>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</si>
  <si>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</si>
  <si>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</si>
  <si>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</si>
  <si>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</si>
  <si>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</si>
  <si>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</si>
  <si>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</si>
  <si>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</si>
  <si>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</si>
  <si>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</si>
  <si>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</si>
  <si>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</si>
  <si>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</si>
  <si>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</si>
  <si>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</si>
  <si>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</si>
  <si>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</si>
  <si>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</si>
  <si>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</si>
  <si>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</si>
  <si>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</si>
  <si>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</si>
  <si>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</si>
  <si>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</si>
  <si>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</si>
  <si>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</si>
  <si>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</si>
  <si>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</si>
  <si>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</si>
  <si>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</si>
  <si>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</si>
  <si>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</si>
  <si>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</si>
  <si>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</si>
  <si>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</si>
  <si>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</si>
  <si>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</si>
  <si>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</si>
  <si>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</si>
  <si>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</si>
  <si>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</si>
  <si>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</si>
  <si>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</si>
  <si>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</si>
  <si>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</si>
  <si>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</si>
  <si>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</si>
  <si>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</si>
  <si>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</si>
  <si>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</si>
  <si>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</si>
  <si>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</si>
  <si>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</si>
  <si>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</si>
  <si>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</si>
  <si>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</si>
  <si>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</si>
  <si>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</si>
  <si>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</si>
  <si>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</si>
  <si>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</si>
  <si>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</si>
  <si>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</si>
  <si>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</si>
  <si>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</si>
  <si>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</si>
  <si>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</si>
  <si>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</si>
  <si>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</si>
  <si>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</si>
  <si>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</si>
  <si>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</si>
  <si>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</si>
  <si>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</si>
  <si>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</si>
  <si>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</si>
  <si>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</si>
  <si>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</si>
  <si>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</si>
  <si>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</si>
  <si>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</si>
  <si>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</si>
  <si>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</si>
  <si>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</si>
  <si>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</si>
  <si>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</si>
  <si>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</si>
  <si>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</si>
  <si>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</si>
  <si>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</si>
  <si>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</si>
  <si>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</si>
  <si>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</si>
  <si>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</si>
  <si>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</si>
  <si>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</si>
  <si>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</si>
  <si>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</si>
  <si>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</si>
  <si>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</si>
  <si>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</si>
  <si>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</si>
  <si>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</si>
  <si>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</si>
  <si>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</si>
  <si>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</si>
  <si>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</si>
  <si>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</si>
  <si>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</si>
  <si>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</si>
  <si>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</si>
  <si>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</si>
  <si>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</si>
  <si>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</si>
  <si>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</si>
  <si>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</si>
  <si>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</si>
  <si>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</si>
  <si>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</si>
  <si>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</si>
  <si>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</si>
  <si>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</si>
  <si>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</si>
  <si>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</si>
  <si>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</si>
  <si>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</si>
  <si>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</si>
  <si>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</si>
  <si>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</si>
  <si>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</si>
  <si>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</si>
  <si>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</si>
  <si>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</si>
  <si>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</si>
  <si>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</si>
  <si>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</si>
  <si>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</si>
  <si>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</si>
  <si>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</si>
  <si>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</si>
  <si>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</si>
  <si>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</si>
  <si>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</si>
  <si>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</si>
  <si>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</si>
  <si>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</si>
  <si>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</si>
  <si>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</si>
  <si>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</si>
  <si>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</si>
  <si>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</si>
  <si>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</si>
  <si>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</si>
  <si>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</si>
  <si>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</si>
  <si>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</si>
  <si>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</si>
  <si>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 xml:space="preserve">    重点企业贷款贴息</t>
  </si>
  <si>
    <t>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</si>
  <si>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</si>
  <si>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</si>
  <si>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</si>
  <si>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</si>
  <si>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</si>
  <si>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</si>
  <si>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</si>
  <si>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</si>
  <si>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</si>
  <si>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</si>
  <si>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</si>
  <si>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</si>
  <si>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</si>
  <si>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</si>
  <si>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</si>
  <si>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</si>
  <si>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</si>
  <si>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</si>
  <si>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</si>
  <si>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</si>
  <si>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</si>
  <si>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</si>
  <si>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</si>
  <si>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</si>
  <si>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</si>
  <si>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</si>
  <si>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</si>
  <si>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</si>
  <si>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</si>
  <si>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</si>
  <si>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</si>
  <si>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</si>
  <si>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</si>
  <si>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</si>
  <si>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</si>
  <si>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</si>
  <si>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</si>
  <si>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</si>
  <si>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</si>
  <si>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</si>
  <si>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</si>
  <si>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</si>
  <si>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</si>
  <si>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</si>
  <si>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</si>
  <si>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</si>
  <si>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</si>
  <si>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</si>
  <si>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</si>
  <si>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</si>
  <si>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</si>
  <si>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</si>
  <si>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</si>
  <si>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</si>
  <si>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</si>
  <si>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</si>
  <si>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</si>
  <si>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</si>
  <si>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</si>
  <si>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</si>
  <si>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</si>
  <si>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</si>
  <si>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</si>
  <si>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</si>
  <si>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</si>
  <si>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</si>
  <si>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</si>
  <si>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</si>
  <si>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</si>
  <si>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</si>
  <si>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</si>
  <si>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</si>
  <si>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</si>
  <si>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</si>
  <si>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</si>
  <si>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</si>
  <si>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</si>
  <si>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</si>
  <si>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</si>
  <si>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</si>
  <si>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</si>
  <si>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</si>
  <si>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</si>
  <si>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</si>
  <si>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</si>
  <si>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</si>
  <si>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</si>
  <si>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</si>
  <si>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</si>
  <si>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</si>
  <si>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</si>
  <si>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</si>
  <si>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</si>
  <si>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</si>
  <si>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</si>
  <si>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</si>
  <si>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</si>
  <si>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</si>
  <si>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</si>
  <si>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</si>
  <si>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</si>
  <si>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</si>
  <si>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</si>
  <si>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</si>
  <si>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</si>
  <si>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</si>
  <si>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</si>
  <si>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</si>
  <si>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</si>
  <si>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</si>
  <si>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</si>
  <si>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</si>
  <si>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</si>
  <si>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</si>
  <si>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</si>
  <si>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</si>
  <si>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</si>
  <si>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</si>
  <si>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</si>
  <si>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</si>
  <si>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</si>
  <si>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</si>
  <si>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</si>
  <si>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</si>
  <si>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</si>
  <si>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</si>
  <si>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</si>
  <si>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</si>
  <si>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</si>
  <si>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</si>
  <si>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</si>
  <si>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</si>
  <si>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</si>
  <si>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</si>
  <si>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</si>
  <si>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</si>
  <si>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</si>
  <si>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</si>
  <si>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</si>
  <si>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</si>
  <si>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</si>
  <si>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</si>
  <si>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</si>
  <si>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</si>
  <si>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</si>
  <si>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</si>
  <si>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</si>
  <si>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</si>
  <si>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</si>
  <si>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</si>
  <si>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</si>
  <si>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</si>
  <si>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</si>
  <si>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</si>
  <si>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</si>
  <si>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</si>
  <si>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</si>
  <si>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</si>
  <si>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</si>
  <si>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</si>
  <si>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</si>
  <si>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</si>
  <si>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</si>
  <si>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</si>
  <si>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</si>
  <si>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</si>
  <si>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</si>
  <si>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</si>
  <si>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表6</t>
  </si>
  <si>
    <t>2020年广元市昭化区政府性基金收入预算执行情况表</t>
  </si>
  <si>
    <t>预   算   科   目</t>
  </si>
  <si>
    <t>当年执行</t>
  </si>
  <si>
    <t>说  明</t>
  </si>
  <si>
    <t>本年政府性基金收入</t>
  </si>
  <si>
    <t xml:space="preserve">  一、农网还贷资金收入</t>
  </si>
  <si>
    <t xml:space="preserve">  二、港口建设费收入</t>
  </si>
  <si>
    <t xml:space="preserve">  三、散装水泥专项资金收入</t>
  </si>
  <si>
    <t xml:space="preserve">  四、新型墙体材料专项基金收入</t>
  </si>
  <si>
    <t xml:space="preserve">  五、国家电影事业发展专项资金收入</t>
  </si>
  <si>
    <t xml:space="preserve">  六、新菜地开发建设基金收入</t>
  </si>
  <si>
    <t xml:space="preserve">  七、新增建设用地土地有偿使用费收入</t>
  </si>
  <si>
    <t xml:space="preserve">  八、城市公用事业附加收入</t>
  </si>
  <si>
    <t xml:space="preserve">  九、国有土地收益基金收入</t>
  </si>
  <si>
    <t xml:space="preserve">  十、农业土地开发资金收入</t>
  </si>
  <si>
    <t xml:space="preserve">  十一、国有土地使用权出让收入</t>
  </si>
  <si>
    <t xml:space="preserve">  十二、大中型水库库区基金收入</t>
  </si>
  <si>
    <t xml:space="preserve">  十三、彩票公益金收入</t>
  </si>
  <si>
    <t xml:space="preserve">  十四、城市基础设施配套费收入</t>
  </si>
  <si>
    <t xml:space="preserve">  十五、小型水库移民扶助基金收入</t>
  </si>
  <si>
    <t xml:space="preserve">  十六、国家重大水利工程建设基金收入</t>
  </si>
  <si>
    <t xml:space="preserve">  十七、车辆通行费</t>
  </si>
  <si>
    <t xml:space="preserve">  十八、水土保持补偿费收入</t>
  </si>
  <si>
    <t xml:space="preserve">  十九、污水处理费收入</t>
  </si>
  <si>
    <t xml:space="preserve">  二十、彩票发行机构和彩票销售机构的业务费用</t>
  </si>
  <si>
    <t xml:space="preserve">  二十一、其他政府性基金收入</t>
  </si>
  <si>
    <t>债务(转贷)收入</t>
  </si>
  <si>
    <t>表7</t>
  </si>
  <si>
    <t>2020年广元市昭化区政府性基金支出预算执行情况表</t>
  </si>
  <si>
    <t>预 算 科 目</t>
  </si>
  <si>
    <t>变动预算</t>
  </si>
  <si>
    <t>一、文化体育与传媒支出</t>
  </si>
  <si>
    <t>二、社会保障和就业支出</t>
  </si>
  <si>
    <t xml:space="preserve">  大中型水库移民后期扶持基金支出</t>
  </si>
  <si>
    <t>三、节能环保支出</t>
  </si>
  <si>
    <t>四、城乡社区支出</t>
  </si>
  <si>
    <t xml:space="preserve">  补助被征地农民支出</t>
  </si>
  <si>
    <t xml:space="preserve">  国有土地使用权出让收入及对应专项债务收入安排的支出</t>
  </si>
  <si>
    <t xml:space="preserve">  城市基础设施配套费相关支出</t>
  </si>
  <si>
    <t xml:space="preserve">  污水处理费相关支出</t>
  </si>
  <si>
    <t xml:space="preserve">  大中型水库库区基金相关支出</t>
  </si>
  <si>
    <t xml:space="preserve">  国有土地收益基金及对应专项债务收入安排的支出</t>
  </si>
  <si>
    <t xml:space="preserve">  农业土地开发资金及对应专项债务收入安排的支出</t>
  </si>
  <si>
    <t xml:space="preserve">  其他国有资产使用权出让收入安排的支出</t>
  </si>
  <si>
    <t xml:space="preserve">  新增建设用地土地有偿使用费及对应专项债务收入安排的支出</t>
  </si>
  <si>
    <t>五、农林水支出</t>
  </si>
  <si>
    <t xml:space="preserve">  大中型水库库区基金及对应专项债务收入安排的支出</t>
  </si>
  <si>
    <t xml:space="preserve">  水土保持补偿费安排的支出</t>
  </si>
  <si>
    <t>六、棚户区改造专项债券收入安排的支出</t>
  </si>
  <si>
    <t>七、资源勘探信息等支出</t>
  </si>
  <si>
    <t>八、旅游发展基金等支出</t>
  </si>
  <si>
    <t>九、其他支出</t>
  </si>
  <si>
    <t xml:space="preserve">  彩票公益金及对应专项债务收入安排的支出</t>
  </si>
  <si>
    <r>
      <t xml:space="preserve">  </t>
    </r>
    <r>
      <rPr>
        <sz val="9"/>
        <color indexed="8"/>
        <rFont val="宋体"/>
        <family val="0"/>
      </rPr>
      <t>其他政府性基金及对应专项债务收入安排的支出</t>
    </r>
  </si>
  <si>
    <t>十、债券付息支出</t>
  </si>
  <si>
    <t>十一、债券发行费用支出</t>
  </si>
  <si>
    <t>十二、抗疫特别国债安排的支出</t>
  </si>
  <si>
    <t>十三、专项债券还本支出</t>
  </si>
  <si>
    <t>支  出   合  计</t>
  </si>
  <si>
    <t>表8</t>
  </si>
  <si>
    <t>2020年广元市昭化区国有资本经营收入预算执行情况表</t>
  </si>
  <si>
    <t>预算科目</t>
  </si>
  <si>
    <r>
      <t>同比增减</t>
    </r>
    <r>
      <rPr>
        <b/>
        <sz val="10.5"/>
        <color indexed="8"/>
        <rFont val="Times New Roman"/>
        <family val="1"/>
      </rPr>
      <t>%</t>
    </r>
  </si>
  <si>
    <t>一、利润收入</t>
  </si>
  <si>
    <r>
      <t xml:space="preserve">  </t>
    </r>
    <r>
      <rPr>
        <sz val="10.5"/>
        <color indexed="8"/>
        <rFont val="宋体"/>
        <family val="0"/>
      </rPr>
      <t>运输企业利润收入</t>
    </r>
  </si>
  <si>
    <r>
      <t xml:space="preserve">  </t>
    </r>
    <r>
      <rPr>
        <sz val="10.5"/>
        <color indexed="8"/>
        <rFont val="宋体"/>
        <family val="0"/>
      </rPr>
      <t>投资服务企业利润收入</t>
    </r>
  </si>
  <si>
    <r>
      <t xml:space="preserve">  </t>
    </r>
    <r>
      <rPr>
        <sz val="10.5"/>
        <color indexed="8"/>
        <rFont val="宋体"/>
        <family val="0"/>
      </rPr>
      <t>贸易企业利润收入</t>
    </r>
  </si>
  <si>
    <r>
      <t xml:space="preserve">  </t>
    </r>
    <r>
      <rPr>
        <sz val="10.5"/>
        <color indexed="8"/>
        <rFont val="宋体"/>
        <family val="0"/>
      </rPr>
      <t>医药企业利润收入</t>
    </r>
  </si>
  <si>
    <r>
      <t xml:space="preserve">  </t>
    </r>
    <r>
      <rPr>
        <sz val="10.5"/>
        <color indexed="8"/>
        <rFont val="宋体"/>
        <family val="0"/>
      </rPr>
      <t>农林牧渔企业利润收入</t>
    </r>
  </si>
  <si>
    <r>
      <t xml:space="preserve">  </t>
    </r>
    <r>
      <rPr>
        <sz val="10.5"/>
        <color indexed="8"/>
        <rFont val="宋体"/>
        <family val="0"/>
      </rPr>
      <t>卫生体育福利企业利润收入</t>
    </r>
  </si>
  <si>
    <r>
      <t xml:space="preserve">  </t>
    </r>
    <r>
      <rPr>
        <sz val="10.5"/>
        <color indexed="8"/>
        <rFont val="宋体"/>
        <family val="0"/>
      </rPr>
      <t>教育文化广播企业利润收入</t>
    </r>
  </si>
  <si>
    <r>
      <t xml:space="preserve">  </t>
    </r>
    <r>
      <rPr>
        <sz val="10.5"/>
        <color indexed="8"/>
        <rFont val="宋体"/>
        <family val="0"/>
      </rPr>
      <t>机关社团所属企业利润收入</t>
    </r>
  </si>
  <si>
    <t xml:space="preserve"> 金融企业利润收入</t>
  </si>
  <si>
    <r>
      <t xml:space="preserve">  </t>
    </r>
    <r>
      <rPr>
        <sz val="10.5"/>
        <color indexed="8"/>
        <rFont val="宋体"/>
        <family val="0"/>
      </rPr>
      <t>其他国有资本经营预算企业利润收入</t>
    </r>
  </si>
  <si>
    <t>二、股利、股息收入</t>
  </si>
  <si>
    <r>
      <t xml:space="preserve">  </t>
    </r>
    <r>
      <rPr>
        <sz val="10.5"/>
        <color indexed="8"/>
        <rFont val="宋体"/>
        <family val="0"/>
      </rPr>
      <t>国有控股公司股利、股息收入</t>
    </r>
  </si>
  <si>
    <r>
      <t xml:space="preserve">  </t>
    </r>
    <r>
      <rPr>
        <sz val="10.5"/>
        <color indexed="8"/>
        <rFont val="宋体"/>
        <family val="0"/>
      </rPr>
      <t>国有参股公司股利、股息收入</t>
    </r>
  </si>
  <si>
    <r>
      <t xml:space="preserve">  </t>
    </r>
    <r>
      <rPr>
        <sz val="10.5"/>
        <color indexed="8"/>
        <rFont val="宋体"/>
        <family val="0"/>
      </rPr>
      <t>金融企业公司股利、股息收入</t>
    </r>
  </si>
  <si>
    <r>
      <t xml:space="preserve">  </t>
    </r>
    <r>
      <rPr>
        <sz val="10.5"/>
        <color indexed="8"/>
        <rFont val="宋体"/>
        <family val="0"/>
      </rPr>
      <t>其他国有资本经营预算企业股利、股息收入</t>
    </r>
  </si>
  <si>
    <t>三、产权转让收入</t>
  </si>
  <si>
    <r>
      <t xml:space="preserve">  </t>
    </r>
    <r>
      <rPr>
        <sz val="10.5"/>
        <color indexed="8"/>
        <rFont val="宋体"/>
        <family val="0"/>
      </rPr>
      <t>国有股权、股份转让收入</t>
    </r>
  </si>
  <si>
    <r>
      <t xml:space="preserve">  </t>
    </r>
    <r>
      <rPr>
        <sz val="10.5"/>
        <color indexed="8"/>
        <rFont val="宋体"/>
        <family val="0"/>
      </rPr>
      <t>国有独资企业产权转让收入</t>
    </r>
  </si>
  <si>
    <r>
      <t xml:space="preserve">  </t>
    </r>
    <r>
      <rPr>
        <sz val="10.5"/>
        <color indexed="8"/>
        <rFont val="宋体"/>
        <family val="0"/>
      </rPr>
      <t>其他国有资本经营预算企业产权转让收入</t>
    </r>
  </si>
  <si>
    <t>四、清算收入</t>
  </si>
  <si>
    <r>
      <t xml:space="preserve">  </t>
    </r>
    <r>
      <rPr>
        <sz val="10.5"/>
        <color indexed="8"/>
        <rFont val="宋体"/>
        <family val="0"/>
      </rPr>
      <t>国有股权、股份清算收入</t>
    </r>
  </si>
  <si>
    <r>
      <t xml:space="preserve">  </t>
    </r>
    <r>
      <rPr>
        <sz val="10.5"/>
        <color indexed="8"/>
        <rFont val="宋体"/>
        <family val="0"/>
      </rPr>
      <t>国有独资企业清算收入</t>
    </r>
  </si>
  <si>
    <t>五、其他国有资本经营预算收入</t>
  </si>
  <si>
    <t>全区国有资本经营预算收入</t>
  </si>
  <si>
    <t>上年结转收入</t>
  </si>
  <si>
    <t>表9</t>
  </si>
  <si>
    <t>2020年广元市昭化区国有资本经营支出预算执行情况表</t>
  </si>
  <si>
    <t>项目科目</t>
  </si>
  <si>
    <t>一、社会保障和就业支出</t>
  </si>
  <si>
    <t xml:space="preserve">    补充全国社会保障基金支出</t>
  </si>
  <si>
    <t>二、国有资本经营预算支出</t>
  </si>
  <si>
    <t xml:space="preserve">    解决历史遗留问题及改革成本支出</t>
  </si>
  <si>
    <t xml:space="preserve">    国有企业资本金注入</t>
  </si>
  <si>
    <t xml:space="preserve">    国有企业政策性补贴</t>
  </si>
  <si>
    <t xml:space="preserve">    金融国有资本经营预算支出</t>
  </si>
  <si>
    <t xml:space="preserve">    其他国有资本经营预算支出</t>
  </si>
  <si>
    <t>三、转移性支出</t>
  </si>
  <si>
    <t xml:space="preserve">    调出资金</t>
  </si>
  <si>
    <t>全区国有资本经营预算支出</t>
  </si>
  <si>
    <t>国有资本经营预算调出支出</t>
  </si>
  <si>
    <t>支  出  总  计</t>
  </si>
  <si>
    <t>表10</t>
  </si>
  <si>
    <t>2020年广元市昭化区社会保险基金收入预算执行情况表</t>
  </si>
  <si>
    <t>收  入  科  目</t>
  </si>
  <si>
    <t>2020年预算数</t>
  </si>
  <si>
    <t>2020年调整预算数</t>
  </si>
  <si>
    <t>2020年执行数</t>
  </si>
  <si>
    <t>完成率</t>
  </si>
  <si>
    <t>2019年执行数</t>
  </si>
  <si>
    <t>2019年调整预算数</t>
  </si>
  <si>
    <t>2019年预算数</t>
  </si>
  <si>
    <t>2018年预算数</t>
  </si>
  <si>
    <t>2018年调整预算数</t>
  </si>
  <si>
    <t>2018年执行数</t>
  </si>
  <si>
    <t>社会保险基金收入</t>
  </si>
  <si>
    <t>企业职工基本养老保险基金收入</t>
  </si>
  <si>
    <t>失业保险基金收入</t>
  </si>
  <si>
    <t>职工基本医疗保险基金收入</t>
  </si>
  <si>
    <t>工伤保险基金收入</t>
  </si>
  <si>
    <t>生育保险基金收入</t>
  </si>
  <si>
    <t>新型农村合作医疗基金收入</t>
  </si>
  <si>
    <t xml:space="preserve">    新型农村合作医疗基金缴费收入</t>
  </si>
  <si>
    <t xml:space="preserve">    新型农村合作医疗基金财政补贴收入</t>
  </si>
  <si>
    <t xml:space="preserve">    新型农村合作医疗基金利息收入</t>
  </si>
  <si>
    <t xml:space="preserve">    其他新型农村合作医疗基金收入</t>
  </si>
  <si>
    <t>城镇居民基本养老保险基金收入</t>
  </si>
  <si>
    <t>城乡居民基本养老保险基金收入</t>
  </si>
  <si>
    <t xml:space="preserve">    城乡居民基本养老保险基金缴费收入</t>
  </si>
  <si>
    <t xml:space="preserve">    城乡居民基本养老保险基金财政补贴收入</t>
  </si>
  <si>
    <t xml:space="preserve">    城乡居民基本养老保险基金利息收入</t>
  </si>
  <si>
    <t xml:space="preserve">    城乡居民基本养老保险基金委托投资收益</t>
  </si>
  <si>
    <t xml:space="preserve">    城乡居民基本养老保险基金集体补助收入</t>
  </si>
  <si>
    <t xml:space="preserve">    其他城乡居民基本养老保险基金收入</t>
  </si>
  <si>
    <t>其他社会保险基金收入</t>
  </si>
  <si>
    <t>表11</t>
  </si>
  <si>
    <t>2020年广元市昭化区社会保险基金支出预算执行情况表</t>
  </si>
  <si>
    <t>支  出  科  目</t>
  </si>
  <si>
    <t>2020年
预算数</t>
  </si>
  <si>
    <t>2020年
调整预算数</t>
  </si>
  <si>
    <t>2020年
执行数</t>
  </si>
  <si>
    <t>2019年
预算数</t>
  </si>
  <si>
    <t>2019年
调整预算数</t>
  </si>
  <si>
    <t>2019年
执行数</t>
  </si>
  <si>
    <t>2018年
预算数</t>
  </si>
  <si>
    <t>2018年
调整预算数</t>
  </si>
  <si>
    <t>2018年
执行数</t>
  </si>
  <si>
    <t>社会保险基金支出</t>
  </si>
  <si>
    <t>基本养老保险基金支出</t>
  </si>
  <si>
    <t>失业保险基金支出</t>
  </si>
  <si>
    <t>基本医疗保险基金支出</t>
  </si>
  <si>
    <t>工伤保险基金支出</t>
  </si>
  <si>
    <t>生育保险基金支出</t>
  </si>
  <si>
    <t>新型农村合作医疗基金支出</t>
  </si>
  <si>
    <t xml:space="preserve">    新型农村合作医疗基金医疗待遇支出</t>
  </si>
  <si>
    <t xml:space="preserve">    大病医疗保险支出</t>
  </si>
  <si>
    <t xml:space="preserve">    其他新型农村合作医疗基金支出</t>
  </si>
  <si>
    <t>城镇居民基本养老保险基金支出</t>
  </si>
  <si>
    <t>城乡居民基本养老保险基金支出</t>
  </si>
  <si>
    <t xml:space="preserve">       基础养老金支出</t>
  </si>
  <si>
    <t xml:space="preserve">       个人账户养老金支出</t>
  </si>
  <si>
    <t xml:space="preserve">       丧葬抚恤补助支出</t>
  </si>
  <si>
    <t xml:space="preserve">       其他城乡居民基本养老保险基金支出</t>
  </si>
  <si>
    <t>其他社会保险基金支出</t>
  </si>
  <si>
    <t>年终结余</t>
  </si>
  <si>
    <t>表12</t>
  </si>
  <si>
    <t>2020年广元市昭化区地方政府债务余额情况汇总表</t>
  </si>
  <si>
    <t>项        目</t>
  </si>
  <si>
    <t>金    额</t>
  </si>
  <si>
    <t>一、2019年末地方政府债务余额</t>
  </si>
  <si>
    <t>二、2020年地方政府债务举借额</t>
  </si>
  <si>
    <t>三、2020年地方政府债务偿还减少额</t>
  </si>
  <si>
    <t xml:space="preserve">    其中：一般公共预算和政府性基金预算安排还本额</t>
  </si>
  <si>
    <t>·</t>
  </si>
  <si>
    <t>四、2020年末地方政府债务余额</t>
  </si>
  <si>
    <t>表13</t>
  </si>
  <si>
    <t>2020年广元市昭化区地方政府债务限额汇总表</t>
  </si>
  <si>
    <t xml:space="preserve">                                                          </t>
  </si>
  <si>
    <r>
      <t xml:space="preserve">地 </t>
    </r>
    <r>
      <rPr>
        <b/>
        <sz val="10.5"/>
        <color indexed="8"/>
        <rFont val="宋体"/>
        <family val="0"/>
      </rPr>
      <t xml:space="preserve">       区</t>
    </r>
  </si>
  <si>
    <t>2020年限额</t>
  </si>
  <si>
    <t>昭化区</t>
  </si>
  <si>
    <t>表14</t>
  </si>
  <si>
    <t>2021年广元市昭化区地方一般公共预算收入预算表</t>
  </si>
  <si>
    <t>2018年完成数</t>
  </si>
  <si>
    <t>一、增值税</t>
  </si>
  <si>
    <t>十五、环境保护说</t>
  </si>
  <si>
    <t>十六、其他税收收入</t>
  </si>
  <si>
    <t>十八、行政事业性收费收入</t>
  </si>
  <si>
    <t>二十一、国有资源(资产)有偿使用收入</t>
  </si>
  <si>
    <t>二十二、政府住房基金收入</t>
  </si>
  <si>
    <t>二十三、其他收入</t>
  </si>
  <si>
    <t>地方一般公共预算收入合计</t>
  </si>
  <si>
    <t>表15</t>
  </si>
  <si>
    <t>2021年广元市昭化区一般公共预算支出预算表</t>
  </si>
  <si>
    <t>小计</t>
  </si>
  <si>
    <t>纳入预算
专项转移支付（含上级预通知数）</t>
  </si>
  <si>
    <t>二十一、预备费</t>
  </si>
  <si>
    <t>一般公共预算支出合计</t>
  </si>
  <si>
    <t>表16</t>
  </si>
  <si>
    <t>2021年广元市昭化区一般公共预算收支预算平衡表</t>
  </si>
  <si>
    <t>收   入</t>
  </si>
  <si>
    <t>支   出</t>
  </si>
  <si>
    <t>地方一般公共预算收入</t>
  </si>
  <si>
    <t>转移性收入</t>
  </si>
  <si>
    <t>转移性支出</t>
  </si>
  <si>
    <t xml:space="preserve">  上级补助收入</t>
  </si>
  <si>
    <t xml:space="preserve">  上解上级支出</t>
  </si>
  <si>
    <t xml:space="preserve">    返还性收入</t>
  </si>
  <si>
    <t xml:space="preserve">    体制上解支出</t>
  </si>
  <si>
    <t xml:space="preserve">    一般性转移支付收入</t>
  </si>
  <si>
    <t xml:space="preserve">    专项上解支出</t>
  </si>
  <si>
    <t xml:space="preserve">    专项转移支付收入</t>
  </si>
  <si>
    <t xml:space="preserve">  援助其他地区支出</t>
  </si>
  <si>
    <t xml:space="preserve">  接受其他地区援助收入</t>
  </si>
  <si>
    <t xml:space="preserve">  地方政府一般债务还本支出</t>
  </si>
  <si>
    <t xml:space="preserve">  地方政府一般债务收入</t>
  </si>
  <si>
    <t xml:space="preserve">  拨付国债转贷资金数</t>
  </si>
  <si>
    <t xml:space="preserve">  国债转贷收入</t>
  </si>
  <si>
    <t xml:space="preserve">  国债转贷资金结余</t>
  </si>
  <si>
    <t xml:space="preserve">  国债转贷资金上年结余</t>
  </si>
  <si>
    <t xml:space="preserve">  调出资金</t>
  </si>
  <si>
    <t xml:space="preserve">  上年结转收入</t>
  </si>
  <si>
    <t xml:space="preserve">    补充预算稳定调节基金</t>
  </si>
  <si>
    <t xml:space="preserve">  调入资金   </t>
  </si>
  <si>
    <t xml:space="preserve">    补充预算周转金</t>
  </si>
  <si>
    <r>
      <t xml:space="preserve"> </t>
    </r>
    <r>
      <rPr>
        <sz val="10.5"/>
        <color indexed="8"/>
        <rFont val="宋体"/>
        <family val="0"/>
      </rPr>
      <t xml:space="preserve"> </t>
    </r>
    <r>
      <rPr>
        <sz val="10.5"/>
        <rFont val="宋体"/>
        <family val="0"/>
      </rPr>
      <t xml:space="preserve">      调入预算稳定调节金</t>
    </r>
  </si>
  <si>
    <t xml:space="preserve">    其他调出资金</t>
  </si>
  <si>
    <t xml:space="preserve">        从政府性基金预算调入</t>
  </si>
  <si>
    <t xml:space="preserve">        从国有资本经营预算调入</t>
  </si>
  <si>
    <t xml:space="preserve">        从其他资金调入</t>
  </si>
  <si>
    <r>
      <t>表</t>
    </r>
    <r>
      <rPr>
        <sz val="11"/>
        <rFont val="Calibri"/>
        <family val="2"/>
      </rPr>
      <t>17</t>
    </r>
  </si>
  <si>
    <t>2021年广元市昭化区一般公共预算支出明细表</t>
  </si>
  <si>
    <t>总计</t>
  </si>
  <si>
    <t>备注</t>
  </si>
  <si>
    <t/>
  </si>
  <si>
    <t>合计</t>
  </si>
  <si>
    <t>201</t>
  </si>
  <si>
    <t xml:space="preserve">  20101</t>
  </si>
  <si>
    <t>该科目为区镇两级人大汇总数</t>
  </si>
  <si>
    <t xml:space="preserve">    2010101</t>
  </si>
  <si>
    <t xml:space="preserve">    2010105</t>
  </si>
  <si>
    <t xml:space="preserve">    2010106</t>
  </si>
  <si>
    <t xml:space="preserve">    2010107</t>
  </si>
  <si>
    <t xml:space="preserve">    2010108</t>
  </si>
  <si>
    <t xml:space="preserve">    2010109</t>
  </si>
  <si>
    <t xml:space="preserve">    2010150</t>
  </si>
  <si>
    <t xml:space="preserve">    2010199</t>
  </si>
  <si>
    <t xml:space="preserve">  20102</t>
  </si>
  <si>
    <t xml:space="preserve">    2010201</t>
  </si>
  <si>
    <t xml:space="preserve">    2010204</t>
  </si>
  <si>
    <t xml:space="preserve">    2010205</t>
  </si>
  <si>
    <t xml:space="preserve">    2010206</t>
  </si>
  <si>
    <t xml:space="preserve">    2010250</t>
  </si>
  <si>
    <t xml:space="preserve">    2010299</t>
  </si>
  <si>
    <t xml:space="preserve">  20103</t>
  </si>
  <si>
    <t xml:space="preserve">  政府办公厅（室）及相关机构事务</t>
  </si>
  <si>
    <t xml:space="preserve">    2010301</t>
  </si>
  <si>
    <t xml:space="preserve">    2010302</t>
  </si>
  <si>
    <t xml:space="preserve">    2010303</t>
  </si>
  <si>
    <t xml:space="preserve">    2010306</t>
  </si>
  <si>
    <t xml:space="preserve">    2010350</t>
  </si>
  <si>
    <t xml:space="preserve">    2010399</t>
  </si>
  <si>
    <t xml:space="preserve">    其他政府办公厅（室）及相关机构事务支出</t>
  </si>
  <si>
    <t xml:space="preserve">  20104</t>
  </si>
  <si>
    <t xml:space="preserve">    2010401</t>
  </si>
  <si>
    <t xml:space="preserve">    2010450</t>
  </si>
  <si>
    <t xml:space="preserve">    2010499</t>
  </si>
  <si>
    <t xml:space="preserve">  20105</t>
  </si>
  <si>
    <t xml:space="preserve">    2010501</t>
  </si>
  <si>
    <t xml:space="preserve">    2010550</t>
  </si>
  <si>
    <t xml:space="preserve">  20106</t>
  </si>
  <si>
    <t xml:space="preserve">    2010601</t>
  </si>
  <si>
    <t xml:space="preserve">    2010602</t>
  </si>
  <si>
    <t xml:space="preserve">    2010604</t>
  </si>
  <si>
    <t xml:space="preserve">    2010605</t>
  </si>
  <si>
    <t xml:space="preserve">    2010607</t>
  </si>
  <si>
    <t xml:space="preserve">    2010608</t>
  </si>
  <si>
    <t xml:space="preserve">    2010650</t>
  </si>
  <si>
    <t xml:space="preserve">  20107</t>
  </si>
  <si>
    <t xml:space="preserve">    2010701</t>
  </si>
  <si>
    <t xml:space="preserve">  20108</t>
  </si>
  <si>
    <t xml:space="preserve">    2010801</t>
  </si>
  <si>
    <t xml:space="preserve">    2010804</t>
  </si>
  <si>
    <t xml:space="preserve">    2010850</t>
  </si>
  <si>
    <t xml:space="preserve">  20111</t>
  </si>
  <si>
    <t xml:space="preserve">    2011101</t>
  </si>
  <si>
    <t xml:space="preserve">    2011150</t>
  </si>
  <si>
    <t xml:space="preserve">  20113</t>
  </si>
  <si>
    <t xml:space="preserve">    2011301</t>
  </si>
  <si>
    <t xml:space="preserve">    2011302</t>
  </si>
  <si>
    <t xml:space="preserve">    2011308</t>
  </si>
  <si>
    <t xml:space="preserve">    2011350</t>
  </si>
  <si>
    <t xml:space="preserve">    2011399</t>
  </si>
  <si>
    <t xml:space="preserve">  20126</t>
  </si>
  <si>
    <t xml:space="preserve">    2012601</t>
  </si>
  <si>
    <t xml:space="preserve">    2012604</t>
  </si>
  <si>
    <t xml:space="preserve">  20128</t>
  </si>
  <si>
    <t xml:space="preserve">    2012801</t>
  </si>
  <si>
    <t xml:space="preserve">  20129</t>
  </si>
  <si>
    <t xml:space="preserve">    2012901</t>
  </si>
  <si>
    <t xml:space="preserve">    2012950</t>
  </si>
  <si>
    <t xml:space="preserve">  20131</t>
  </si>
  <si>
    <t xml:space="preserve">  党委办公厅（室）及相关机构事务</t>
  </si>
  <si>
    <t xml:space="preserve">    2013101</t>
  </si>
  <si>
    <t xml:space="preserve">    2013150</t>
  </si>
  <si>
    <t xml:space="preserve">    2013199</t>
  </si>
  <si>
    <t xml:space="preserve">    其他党委办公厅（室）及相关机构事务支出</t>
  </si>
  <si>
    <t xml:space="preserve">  20132</t>
  </si>
  <si>
    <t xml:space="preserve">    2013201</t>
  </si>
  <si>
    <t xml:space="preserve">    2013299</t>
  </si>
  <si>
    <t xml:space="preserve">  20133</t>
  </si>
  <si>
    <t xml:space="preserve">    2013301</t>
  </si>
  <si>
    <t xml:space="preserve">    2013350</t>
  </si>
  <si>
    <t xml:space="preserve">  20134</t>
  </si>
  <si>
    <t xml:space="preserve">    2013401</t>
  </si>
  <si>
    <t xml:space="preserve">    2013450</t>
  </si>
  <si>
    <t xml:space="preserve">  20138</t>
  </si>
  <si>
    <t xml:space="preserve">    2013801</t>
  </si>
  <si>
    <t xml:space="preserve">    2013812</t>
  </si>
  <si>
    <t xml:space="preserve">    2013816</t>
  </si>
  <si>
    <t xml:space="preserve">    2013850</t>
  </si>
  <si>
    <t xml:space="preserve">    2013899</t>
  </si>
  <si>
    <t xml:space="preserve">  20199</t>
  </si>
  <si>
    <t xml:space="preserve">  其他一般公共服务支出</t>
  </si>
  <si>
    <t xml:space="preserve">    2019999</t>
  </si>
  <si>
    <t xml:space="preserve">    其他一般公共服务支出</t>
  </si>
  <si>
    <t>203</t>
  </si>
  <si>
    <t xml:space="preserve">  20306</t>
  </si>
  <si>
    <t xml:space="preserve">    2030601</t>
  </si>
  <si>
    <t xml:space="preserve">    2030605</t>
  </si>
  <si>
    <t xml:space="preserve">    2030607</t>
  </si>
  <si>
    <t xml:space="preserve">  20399</t>
  </si>
  <si>
    <t xml:space="preserve">  其他国防支出</t>
  </si>
  <si>
    <t xml:space="preserve">    2039999</t>
  </si>
  <si>
    <t xml:space="preserve">    其他国防支出</t>
  </si>
  <si>
    <t>204</t>
  </si>
  <si>
    <t xml:space="preserve">  20402</t>
  </si>
  <si>
    <t xml:space="preserve">    2040201</t>
  </si>
  <si>
    <t xml:space="preserve">    2040202</t>
  </si>
  <si>
    <t xml:space="preserve">  20403</t>
  </si>
  <si>
    <t xml:space="preserve">    2040301</t>
  </si>
  <si>
    <t xml:space="preserve">    2040350</t>
  </si>
  <si>
    <t xml:space="preserve">    2040399</t>
  </si>
  <si>
    <t xml:space="preserve">  20404</t>
  </si>
  <si>
    <t xml:space="preserve">    2040401</t>
  </si>
  <si>
    <t xml:space="preserve">    2040450</t>
  </si>
  <si>
    <t xml:space="preserve">  20405</t>
  </si>
  <si>
    <t xml:space="preserve">    2040501</t>
  </si>
  <si>
    <t xml:space="preserve">    2040550</t>
  </si>
  <si>
    <t xml:space="preserve">  20406</t>
  </si>
  <si>
    <t xml:space="preserve">    2040601</t>
  </si>
  <si>
    <t xml:space="preserve">    2040604</t>
  </si>
  <si>
    <t xml:space="preserve">    2040605</t>
  </si>
  <si>
    <t xml:space="preserve">    2040607</t>
  </si>
  <si>
    <t xml:space="preserve">    公共法律服务</t>
  </si>
  <si>
    <t xml:space="preserve">    2040610</t>
  </si>
  <si>
    <t xml:space="preserve">    2040650</t>
  </si>
  <si>
    <t xml:space="preserve">  20499</t>
  </si>
  <si>
    <t xml:space="preserve">  其他公共安全支出</t>
  </si>
  <si>
    <t xml:space="preserve">    2049999</t>
  </si>
  <si>
    <t xml:space="preserve">    其他公共安全支出</t>
  </si>
  <si>
    <t>205</t>
  </si>
  <si>
    <t xml:space="preserve">  20501</t>
  </si>
  <si>
    <t xml:space="preserve">    2050101</t>
  </si>
  <si>
    <t xml:space="preserve">    2050102</t>
  </si>
  <si>
    <t xml:space="preserve">    2050199</t>
  </si>
  <si>
    <t xml:space="preserve">  20502</t>
  </si>
  <si>
    <t xml:space="preserve">    2050201</t>
  </si>
  <si>
    <t xml:space="preserve">    2050202</t>
  </si>
  <si>
    <t xml:space="preserve">    2050203</t>
  </si>
  <si>
    <t xml:space="preserve">    2050204</t>
  </si>
  <si>
    <t xml:space="preserve">    2050205</t>
  </si>
  <si>
    <t xml:space="preserve">    2050299</t>
  </si>
  <si>
    <t xml:space="preserve">  20503</t>
  </si>
  <si>
    <t xml:space="preserve">    2050302</t>
  </si>
  <si>
    <t xml:space="preserve">    2050305</t>
  </si>
  <si>
    <t xml:space="preserve">  20508</t>
  </si>
  <si>
    <t xml:space="preserve">    2050802</t>
  </si>
  <si>
    <t>206</t>
  </si>
  <si>
    <t xml:space="preserve">  20601</t>
  </si>
  <si>
    <t xml:space="preserve">    2060101</t>
  </si>
  <si>
    <t xml:space="preserve">    2060199</t>
  </si>
  <si>
    <t xml:space="preserve">  20607</t>
  </si>
  <si>
    <t xml:space="preserve">    2060799</t>
  </si>
  <si>
    <t>207</t>
  </si>
  <si>
    <t xml:space="preserve">  20701</t>
  </si>
  <si>
    <t xml:space="preserve">    2070101</t>
  </si>
  <si>
    <t xml:space="preserve">    2070102</t>
  </si>
  <si>
    <t xml:space="preserve">    2070109</t>
  </si>
  <si>
    <t xml:space="preserve">    2070113</t>
  </si>
  <si>
    <t xml:space="preserve">    2070114</t>
  </si>
  <si>
    <t xml:space="preserve">    2070199</t>
  </si>
  <si>
    <t xml:space="preserve">  20703</t>
  </si>
  <si>
    <t xml:space="preserve">    2070307</t>
  </si>
  <si>
    <t xml:space="preserve">    2070308</t>
  </si>
  <si>
    <t xml:space="preserve">  20706</t>
  </si>
  <si>
    <t xml:space="preserve">    2070601</t>
  </si>
  <si>
    <t xml:space="preserve">  20708</t>
  </si>
  <si>
    <t xml:space="preserve">    2070801</t>
  </si>
  <si>
    <t xml:space="preserve">    2070899</t>
  </si>
  <si>
    <t xml:space="preserve">  20799</t>
  </si>
  <si>
    <t xml:space="preserve">  其他文化旅游体育与传媒支出</t>
  </si>
  <si>
    <t xml:space="preserve">    2079999</t>
  </si>
  <si>
    <t xml:space="preserve">    其他文化旅游体育与传媒支出</t>
  </si>
  <si>
    <t>208</t>
  </si>
  <si>
    <t xml:space="preserve">  20801</t>
  </si>
  <si>
    <t xml:space="preserve">    2080101</t>
  </si>
  <si>
    <t xml:space="preserve">    2080103</t>
  </si>
  <si>
    <t xml:space="preserve">    2080104</t>
  </si>
  <si>
    <t xml:space="preserve">    2080105</t>
  </si>
  <si>
    <t xml:space="preserve">    2080106</t>
  </si>
  <si>
    <t xml:space="preserve">    2080107</t>
  </si>
  <si>
    <t xml:space="preserve">    2080108</t>
  </si>
  <si>
    <t xml:space="preserve">    2080109</t>
  </si>
  <si>
    <t xml:space="preserve">    2080150</t>
  </si>
  <si>
    <t xml:space="preserve">    2080199</t>
  </si>
  <si>
    <t xml:space="preserve">  20802</t>
  </si>
  <si>
    <t xml:space="preserve">    2080201</t>
  </si>
  <si>
    <t xml:space="preserve">    2080202</t>
  </si>
  <si>
    <t xml:space="preserve">  20805</t>
  </si>
  <si>
    <t xml:space="preserve">    2080501</t>
  </si>
  <si>
    <t xml:space="preserve">    2080502</t>
  </si>
  <si>
    <t xml:space="preserve">    2080505</t>
  </si>
  <si>
    <t xml:space="preserve">    2080506</t>
  </si>
  <si>
    <t xml:space="preserve">  20808</t>
  </si>
  <si>
    <t xml:space="preserve">    2080805</t>
  </si>
  <si>
    <t xml:space="preserve">  20809</t>
  </si>
  <si>
    <t xml:space="preserve">    2080901</t>
  </si>
  <si>
    <t xml:space="preserve">    2080905</t>
  </si>
  <si>
    <t xml:space="preserve">  20810</t>
  </si>
  <si>
    <t xml:space="preserve">    2081001</t>
  </si>
  <si>
    <t xml:space="preserve">  20811</t>
  </si>
  <si>
    <t xml:space="preserve">    2081101</t>
  </si>
  <si>
    <t xml:space="preserve">    2081102</t>
  </si>
  <si>
    <t xml:space="preserve">    2081104</t>
  </si>
  <si>
    <t xml:space="preserve">    2081107</t>
  </si>
  <si>
    <t xml:space="preserve">    2081199</t>
  </si>
  <si>
    <t xml:space="preserve">  20816</t>
  </si>
  <si>
    <t xml:space="preserve">    2081601</t>
  </si>
  <si>
    <t xml:space="preserve">    2081602</t>
  </si>
  <si>
    <t xml:space="preserve">    2081699</t>
  </si>
  <si>
    <t xml:space="preserve">  20819</t>
  </si>
  <si>
    <t xml:space="preserve">    2081902</t>
  </si>
  <si>
    <t xml:space="preserve">  20820</t>
  </si>
  <si>
    <t xml:space="preserve">    2082002</t>
  </si>
  <si>
    <t xml:space="preserve">  20821</t>
  </si>
  <si>
    <t xml:space="preserve">    2082102</t>
  </si>
  <si>
    <t xml:space="preserve">  20825</t>
  </si>
  <si>
    <t xml:space="preserve">    2082502</t>
  </si>
  <si>
    <t xml:space="preserve">  20826</t>
  </si>
  <si>
    <t xml:space="preserve">    2082602</t>
  </si>
  <si>
    <t xml:space="preserve">  20828</t>
  </si>
  <si>
    <t xml:space="preserve">    2082801</t>
  </si>
  <si>
    <t xml:space="preserve">    2082804</t>
  </si>
  <si>
    <t xml:space="preserve">    2082850</t>
  </si>
  <si>
    <t xml:space="preserve">    2082899</t>
  </si>
  <si>
    <t xml:space="preserve">  20899</t>
  </si>
  <si>
    <t xml:space="preserve">  其他社会保障和就业支出</t>
  </si>
  <si>
    <t xml:space="preserve">    2089999</t>
  </si>
  <si>
    <t xml:space="preserve">    其他社会保障和就业支出</t>
  </si>
  <si>
    <t>210</t>
  </si>
  <si>
    <t xml:space="preserve">  21001</t>
  </si>
  <si>
    <t xml:space="preserve">    2100101</t>
  </si>
  <si>
    <t xml:space="preserve">    2100102</t>
  </si>
  <si>
    <t xml:space="preserve">  21002</t>
  </si>
  <si>
    <t xml:space="preserve">    2100201</t>
  </si>
  <si>
    <t xml:space="preserve">    2100202</t>
  </si>
  <si>
    <t xml:space="preserve">    中医（民族）医院</t>
  </si>
  <si>
    <t xml:space="preserve">  21003</t>
  </si>
  <si>
    <t xml:space="preserve">    2100301</t>
  </si>
  <si>
    <t xml:space="preserve">    2100302</t>
  </si>
  <si>
    <t xml:space="preserve">    2100399</t>
  </si>
  <si>
    <t xml:space="preserve">  21004</t>
  </si>
  <si>
    <t xml:space="preserve">    2100401</t>
  </si>
  <si>
    <t xml:space="preserve">    2100402</t>
  </si>
  <si>
    <t xml:space="preserve">    2100403</t>
  </si>
  <si>
    <t xml:space="preserve">    2100408</t>
  </si>
  <si>
    <t xml:space="preserve">  21007</t>
  </si>
  <si>
    <t xml:space="preserve">    2100717</t>
  </si>
  <si>
    <t xml:space="preserve">    2100799</t>
  </si>
  <si>
    <t xml:space="preserve">  21011</t>
  </si>
  <si>
    <t xml:space="preserve">    2101101</t>
  </si>
  <si>
    <t xml:space="preserve">    2101102</t>
  </si>
  <si>
    <t xml:space="preserve">  21012</t>
  </si>
  <si>
    <t xml:space="preserve">    2101202</t>
  </si>
  <si>
    <t xml:space="preserve">  21014</t>
  </si>
  <si>
    <t xml:space="preserve">    2101499</t>
  </si>
  <si>
    <t xml:space="preserve">  21016</t>
  </si>
  <si>
    <t xml:space="preserve">  老龄卫生健康事务</t>
  </si>
  <si>
    <t xml:space="preserve">    2101601</t>
  </si>
  <si>
    <t xml:space="preserve">    老龄卫生健康事务</t>
  </si>
  <si>
    <t>212</t>
  </si>
  <si>
    <t xml:space="preserve">  21201</t>
  </si>
  <si>
    <t xml:space="preserve">    2120101</t>
  </si>
  <si>
    <t xml:space="preserve">    2120102</t>
  </si>
  <si>
    <t xml:space="preserve">    2120103</t>
  </si>
  <si>
    <t xml:space="preserve">  21202</t>
  </si>
  <si>
    <t xml:space="preserve">  城乡社区规划与管理</t>
  </si>
  <si>
    <t xml:space="preserve">    2120201</t>
  </si>
  <si>
    <t xml:space="preserve">    城乡社区规划与管理</t>
  </si>
  <si>
    <t xml:space="preserve">  21205</t>
  </si>
  <si>
    <t xml:space="preserve">  城乡社区环境卫生</t>
  </si>
  <si>
    <t xml:space="preserve">    2120501</t>
  </si>
  <si>
    <t xml:space="preserve">    城乡社区环境卫生</t>
  </si>
  <si>
    <t>213</t>
  </si>
  <si>
    <t xml:space="preserve">  21301</t>
  </si>
  <si>
    <t xml:space="preserve">    2130101</t>
  </si>
  <si>
    <t xml:space="preserve">    2130104</t>
  </si>
  <si>
    <t xml:space="preserve">    2130121</t>
  </si>
  <si>
    <t xml:space="preserve">    2130122</t>
  </si>
  <si>
    <t xml:space="preserve">    2130142</t>
  </si>
  <si>
    <t xml:space="preserve">    2130199</t>
  </si>
  <si>
    <t xml:space="preserve">  21302</t>
  </si>
  <si>
    <t xml:space="preserve">    2130201</t>
  </si>
  <si>
    <t xml:space="preserve">    2130204</t>
  </si>
  <si>
    <t xml:space="preserve">  21303</t>
  </si>
  <si>
    <t xml:space="preserve">    2130301</t>
  </si>
  <si>
    <t xml:space="preserve">    2130304</t>
  </si>
  <si>
    <t xml:space="preserve">    2130305</t>
  </si>
  <si>
    <t xml:space="preserve">    2130308</t>
  </si>
  <si>
    <t xml:space="preserve">    2130310</t>
  </si>
  <si>
    <t xml:space="preserve">    2130311</t>
  </si>
  <si>
    <t xml:space="preserve">    2130314</t>
  </si>
  <si>
    <t xml:space="preserve">    2130316</t>
  </si>
  <si>
    <t xml:space="preserve">    2130317</t>
  </si>
  <si>
    <t xml:space="preserve">    2130335</t>
  </si>
  <si>
    <t xml:space="preserve">    2130399</t>
  </si>
  <si>
    <t xml:space="preserve">  21305</t>
  </si>
  <si>
    <t xml:space="preserve">    2130501</t>
  </si>
  <si>
    <t xml:space="preserve">    2130506</t>
  </si>
  <si>
    <t xml:space="preserve">    2130550</t>
  </si>
  <si>
    <t xml:space="preserve">    2130599</t>
  </si>
  <si>
    <t xml:space="preserve">  21307</t>
  </si>
  <si>
    <t xml:space="preserve">    2130705</t>
  </si>
  <si>
    <t>214</t>
  </si>
  <si>
    <t xml:space="preserve">  21401</t>
  </si>
  <si>
    <t xml:space="preserve">    2140101</t>
  </si>
  <si>
    <t xml:space="preserve">    2140103</t>
  </si>
  <si>
    <t xml:space="preserve">    2140106</t>
  </si>
  <si>
    <t xml:space="preserve">    2140112</t>
  </si>
  <si>
    <t xml:space="preserve">    2140131</t>
  </si>
  <si>
    <t xml:space="preserve">  21406</t>
  </si>
  <si>
    <t xml:space="preserve">    2140602</t>
  </si>
  <si>
    <t>215</t>
  </si>
  <si>
    <t xml:space="preserve">  21501</t>
  </si>
  <si>
    <t xml:space="preserve">    2150101</t>
  </si>
  <si>
    <t xml:space="preserve">  21507</t>
  </si>
  <si>
    <t xml:space="preserve">    2150701</t>
  </si>
  <si>
    <t xml:space="preserve">    2150702</t>
  </si>
  <si>
    <t xml:space="preserve">    2150799</t>
  </si>
  <si>
    <t>216</t>
  </si>
  <si>
    <t xml:space="preserve">  21602</t>
  </si>
  <si>
    <t xml:space="preserve">    2160201</t>
  </si>
  <si>
    <t xml:space="preserve">    2160299</t>
  </si>
  <si>
    <t>220</t>
  </si>
  <si>
    <t xml:space="preserve">  22001</t>
  </si>
  <si>
    <t xml:space="preserve">    2200101</t>
  </si>
  <si>
    <t xml:space="preserve">    2200150</t>
  </si>
  <si>
    <t>221</t>
  </si>
  <si>
    <t xml:space="preserve">  22101</t>
  </si>
  <si>
    <t xml:space="preserve">    2210105</t>
  </si>
  <si>
    <t xml:space="preserve">  22102</t>
  </si>
  <si>
    <t xml:space="preserve">    2210201</t>
  </si>
  <si>
    <t>224</t>
  </si>
  <si>
    <t xml:space="preserve">  22401</t>
  </si>
  <si>
    <t xml:space="preserve">    2240101</t>
  </si>
  <si>
    <t xml:space="preserve">    2240150</t>
  </si>
  <si>
    <t xml:space="preserve">    其他应急管理支持</t>
  </si>
  <si>
    <t xml:space="preserve">  22402</t>
  </si>
  <si>
    <t xml:space="preserve">    2240204</t>
  </si>
  <si>
    <t xml:space="preserve">  22403</t>
  </si>
  <si>
    <t xml:space="preserve">    2240301</t>
  </si>
  <si>
    <t>227</t>
  </si>
  <si>
    <t>预备费</t>
  </si>
  <si>
    <t>232</t>
  </si>
  <si>
    <t xml:space="preserve">  23203</t>
  </si>
  <si>
    <t xml:space="preserve">    2320301</t>
  </si>
  <si>
    <t>表18</t>
  </si>
  <si>
    <t>2021年上级对广元市昭化区税收返还和
转移支付补助预算表</t>
  </si>
  <si>
    <r>
      <t xml:space="preserve">      </t>
    </r>
    <r>
      <rPr>
        <sz val="10.5"/>
        <color indexed="8"/>
        <rFont val="宋体"/>
        <family val="0"/>
      </rPr>
      <t>增值税和消费税税收返还收入</t>
    </r>
  </si>
  <si>
    <r>
      <t xml:space="preserve">      </t>
    </r>
    <r>
      <rPr>
        <sz val="10.5"/>
        <color indexed="8"/>
        <rFont val="宋体"/>
        <family val="0"/>
      </rPr>
      <t>所得税基数返还收入</t>
    </r>
  </si>
  <si>
    <r>
      <t xml:space="preserve">      </t>
    </r>
    <r>
      <rPr>
        <sz val="10.5"/>
        <color indexed="8"/>
        <rFont val="宋体"/>
        <family val="0"/>
      </rPr>
      <t>成品油价格和税费改革税收返还收入</t>
    </r>
  </si>
  <si>
    <t xml:space="preserve">     增值税“五五分享”税收返还收入</t>
  </si>
  <si>
    <t xml:space="preserve">     其他税收返还收入</t>
  </si>
  <si>
    <t xml:space="preserve"> 一般性转移支付收入</t>
  </si>
  <si>
    <r>
      <t xml:space="preserve">      </t>
    </r>
    <r>
      <rPr>
        <sz val="10.5"/>
        <color indexed="8"/>
        <rFont val="宋体"/>
        <family val="0"/>
      </rPr>
      <t>均衡性转移支付收入</t>
    </r>
  </si>
  <si>
    <r>
      <t xml:space="preserve">      </t>
    </r>
    <r>
      <rPr>
        <sz val="10.5"/>
        <color indexed="8"/>
        <rFont val="宋体"/>
        <family val="0"/>
      </rPr>
      <t>县级基本财力保障机制奖补资金收入</t>
    </r>
  </si>
  <si>
    <r>
      <t xml:space="preserve">      </t>
    </r>
    <r>
      <rPr>
        <sz val="10.5"/>
        <color indexed="8"/>
        <rFont val="宋体"/>
        <family val="0"/>
      </rPr>
      <t>结算补助收入</t>
    </r>
  </si>
  <si>
    <r>
      <t xml:space="preserve">       </t>
    </r>
    <r>
      <rPr>
        <sz val="10.5"/>
        <color indexed="8"/>
        <rFont val="宋体"/>
        <family val="0"/>
      </rPr>
      <t>资源枯竭型城市转移支付补助收入</t>
    </r>
  </si>
  <si>
    <t xml:space="preserve">   企事业单位预算划转补助收入</t>
  </si>
  <si>
    <r>
      <t xml:space="preserve">      </t>
    </r>
    <r>
      <rPr>
        <sz val="10.5"/>
        <color indexed="8"/>
        <rFont val="宋体"/>
        <family val="0"/>
      </rPr>
      <t>固定数额补助收入</t>
    </r>
  </si>
  <si>
    <r>
      <t xml:space="preserve">   </t>
    </r>
    <r>
      <rPr>
        <sz val="10.5"/>
        <color indexed="8"/>
        <rFont val="宋体"/>
        <family val="0"/>
      </rPr>
      <t xml:space="preserve">   </t>
    </r>
    <r>
      <rPr>
        <sz val="10.5"/>
        <color indexed="8"/>
        <rFont val="宋体"/>
        <family val="0"/>
      </rPr>
      <t>其他一般性转移支付收入</t>
    </r>
  </si>
  <si>
    <t xml:space="preserve">    农林水事务支出</t>
  </si>
  <si>
    <t>表19</t>
  </si>
  <si>
    <t>2021年广元市昭化区一般公共预算基本支出预算表</t>
  </si>
  <si>
    <t>工资福利支出</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</si>
  <si>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</si>
  <si>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</si>
  <si>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</si>
  <si>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</si>
  <si>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</si>
  <si>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</si>
  <si>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</si>
  <si>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</si>
  <si>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其他社会保障缴费</t>
  </si>
  <si>
    <t xml:space="preserve">  住房公积金</t>
  </si>
  <si>
    <t xml:space="preserve">  其他工资福利</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</si>
  <si>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</si>
  <si>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</si>
  <si>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</si>
  <si>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</si>
  <si>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</si>
  <si>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</si>
  <si>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</si>
  <si>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</si>
  <si>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物业管理费</t>
  </si>
  <si>
    <t xml:space="preserve">  取暖费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</si>
  <si>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</si>
  <si>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</si>
  <si>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</si>
  <si>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</si>
  <si>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</si>
  <si>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</si>
  <si>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</si>
  <si>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</si>
  <si>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</si>
  <si>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</si>
  <si>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</si>
  <si>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</si>
  <si>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公务用车运行维护费</t>
  </si>
  <si>
    <t xml:space="preserve">  福利费</t>
  </si>
  <si>
    <t xml:space="preserve">  其他交通费用</t>
  </si>
  <si>
    <t xml:space="preserve">  其他商品和服务支出</t>
  </si>
  <si>
    <t>对个人和家庭的补助</t>
  </si>
  <si>
    <t xml:space="preserve">  离休费</t>
  </si>
  <si>
    <t xml:space="preserve">  退休费</t>
  </si>
  <si>
    <t xml:space="preserve">  退役费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</si>
  <si>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</si>
  <si>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</si>
  <si>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</si>
  <si>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</si>
  <si>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</si>
  <si>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</si>
  <si>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</si>
  <si>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其他对个人和家庭的补助支出</t>
  </si>
  <si>
    <t>表20</t>
  </si>
  <si>
    <t xml:space="preserve"> 2021年广元市昭化区政府预算支出经济分类表</t>
  </si>
  <si>
    <t>机关工资福利支出</t>
  </si>
  <si>
    <t>机关商品和服务支出</t>
  </si>
  <si>
    <t>机关资本性支出（一）</t>
  </si>
  <si>
    <t>机关资本性支出（二）</t>
  </si>
  <si>
    <t>对事业单位经常性补助</t>
  </si>
  <si>
    <t>对事业单位资本性补助</t>
  </si>
  <si>
    <t>对企业补助</t>
  </si>
  <si>
    <t>对社会保障基金补助</t>
  </si>
  <si>
    <t>债务利息及费用支出</t>
  </si>
  <si>
    <t>债务还本支出</t>
  </si>
  <si>
    <t>预备费及预留</t>
  </si>
  <si>
    <t>其他支出</t>
  </si>
  <si>
    <t>表21</t>
  </si>
  <si>
    <t>2021年广元市昭化区政府性基金
收入预算表</t>
  </si>
  <si>
    <r>
      <t>预</t>
    </r>
    <r>
      <rPr>
        <b/>
        <sz val="10.5"/>
        <rFont val="Times New Roman"/>
        <family val="1"/>
      </rPr>
      <t xml:space="preserve">    </t>
    </r>
    <r>
      <rPr>
        <b/>
        <sz val="10.5"/>
        <rFont val="宋体"/>
        <family val="0"/>
      </rPr>
      <t>算</t>
    </r>
    <r>
      <rPr>
        <b/>
        <sz val="10.5"/>
        <rFont val="Times New Roman"/>
        <family val="1"/>
      </rPr>
      <t xml:space="preserve">    </t>
    </r>
    <r>
      <rPr>
        <b/>
        <sz val="10.5"/>
        <rFont val="宋体"/>
        <family val="0"/>
      </rPr>
      <t>科</t>
    </r>
    <r>
      <rPr>
        <b/>
        <sz val="10.5"/>
        <rFont val="Times New Roman"/>
        <family val="1"/>
      </rPr>
      <t xml:space="preserve">    </t>
    </r>
    <r>
      <rPr>
        <b/>
        <sz val="10.5"/>
        <rFont val="宋体"/>
        <family val="0"/>
      </rPr>
      <t>目</t>
    </r>
  </si>
  <si>
    <t>本年基金收入</t>
  </si>
  <si>
    <t>一、农网还贷资金收入</t>
  </si>
  <si>
    <t>二、港口建设费收入</t>
  </si>
  <si>
    <t>三、新型墙体材料专项基金收入</t>
  </si>
  <si>
    <t>四、国家电影事业发展专项资金收入</t>
  </si>
  <si>
    <t>五、城市公用事业附加收入</t>
  </si>
  <si>
    <t>六、国有土地收益基金收入</t>
  </si>
  <si>
    <t>七、农业土地开发资金收入</t>
  </si>
  <si>
    <t>八、国有土地使用权出让收入</t>
  </si>
  <si>
    <t xml:space="preserve">    土地出让价款收入</t>
  </si>
  <si>
    <t>九、大中型水库库区基金收入</t>
  </si>
  <si>
    <t>十、彩票公益金收入</t>
  </si>
  <si>
    <t>十一、城市基础设施配套费收入</t>
  </si>
  <si>
    <t>十二、小型水库移民扶助基金收入</t>
  </si>
  <si>
    <t>十三、国家重大水利工程建设基金收入</t>
  </si>
  <si>
    <t>十四、车辆通行费</t>
  </si>
  <si>
    <t>十五、污水处理费收入</t>
  </si>
  <si>
    <t>十六、彩票发行机构和彩票销售机构的业务费用</t>
  </si>
  <si>
    <t>十七、其他政府性基金收入</t>
  </si>
  <si>
    <t>收入合计</t>
  </si>
  <si>
    <t>表22</t>
  </si>
  <si>
    <t>2021年广元市昭化区政府性基金支出预算表</t>
  </si>
  <si>
    <r>
      <rPr>
        <b/>
        <sz val="10.5"/>
        <rFont val="宋体"/>
        <family val="0"/>
      </rPr>
      <t>预  算  科  目</t>
    </r>
  </si>
  <si>
    <r>
      <rPr>
        <b/>
        <sz val="10.5"/>
        <rFont val="宋体"/>
        <family val="0"/>
      </rPr>
      <t>预算数</t>
    </r>
  </si>
  <si>
    <r>
      <rPr>
        <b/>
        <sz val="10.5"/>
        <rFont val="宋体"/>
        <family val="0"/>
      </rPr>
      <t>一、文化体育与传媒支出</t>
    </r>
  </si>
  <si>
    <r>
      <rPr>
        <b/>
        <sz val="10.5"/>
        <rFont val="宋体"/>
        <family val="0"/>
      </rPr>
      <t>二、社会保障和就业支出</t>
    </r>
  </si>
  <si>
    <r>
      <rPr>
        <b/>
        <sz val="10.5"/>
        <rFont val="宋体"/>
        <family val="0"/>
      </rPr>
      <t>三、城乡社区支出</t>
    </r>
  </si>
  <si>
    <r>
      <rPr>
        <sz val="10.5"/>
        <rFont val="宋体"/>
        <family val="0"/>
      </rPr>
      <t>国有土地使用权出让安排的支出</t>
    </r>
  </si>
  <si>
    <r>
      <rPr>
        <sz val="10.5"/>
        <rFont val="宋体"/>
        <family val="0"/>
      </rPr>
      <t>其他国有土地使用权出让收入安排的支出</t>
    </r>
  </si>
  <si>
    <t xml:space="preserve">      城市基础设施配套费安排的支出</t>
  </si>
  <si>
    <r>
      <t xml:space="preserve">       </t>
    </r>
    <r>
      <rPr>
        <sz val="10.5"/>
        <rFont val="宋体"/>
        <family val="0"/>
      </rPr>
      <t>其他城市基础设施配套费安排的支出</t>
    </r>
  </si>
  <si>
    <t>污水处理费安排的支出</t>
  </si>
  <si>
    <t xml:space="preserve">   其他污水处理费安排的支出</t>
  </si>
  <si>
    <t>四、农林水支出</t>
  </si>
  <si>
    <t>大中型水库库区基金安排的支出</t>
  </si>
  <si>
    <t xml:space="preserve"> 其他大中型水库库区基金支出</t>
  </si>
  <si>
    <t>五、其他支出</t>
  </si>
  <si>
    <r>
      <rPr>
        <b/>
        <sz val="10.5"/>
        <rFont val="宋体"/>
        <family val="0"/>
      </rPr>
      <t>支出合计</t>
    </r>
  </si>
  <si>
    <t>表23</t>
  </si>
  <si>
    <t>2021年广元市昭化区政府性基金收支预算平衡表</t>
  </si>
  <si>
    <t>收 入</t>
  </si>
  <si>
    <t>支 出</t>
  </si>
  <si>
    <t>政府性基金收入</t>
  </si>
  <si>
    <t>政府性基金支出</t>
  </si>
  <si>
    <t>上解上级支出</t>
  </si>
  <si>
    <t>调入资金</t>
  </si>
  <si>
    <t>调出资金</t>
  </si>
  <si>
    <t xml:space="preserve">  地方政府债务还本支出</t>
  </si>
  <si>
    <t xml:space="preserve">  专项债务收入</t>
  </si>
  <si>
    <t xml:space="preserve">  专项债务还本支出</t>
  </si>
  <si>
    <t>收入总计</t>
  </si>
  <si>
    <t>支出总计</t>
  </si>
  <si>
    <t>表24</t>
  </si>
  <si>
    <t>2021年广元市昭化区国有资本经营预算
收入预算表</t>
  </si>
  <si>
    <t>预  算  科  目</t>
  </si>
  <si>
    <t xml:space="preserve">    石油石化企业利润收入</t>
  </si>
  <si>
    <t xml:space="preserve">    电力企业利润收入</t>
  </si>
  <si>
    <t xml:space="preserve">    运输企业利润收入</t>
  </si>
  <si>
    <t xml:space="preserve">    电子企业利润收入</t>
  </si>
  <si>
    <t xml:space="preserve">    机械企业利润收入</t>
  </si>
  <si>
    <t xml:space="preserve">    投资服务企业利润收入</t>
  </si>
  <si>
    <t xml:space="preserve">    贸易企业利润收入</t>
  </si>
  <si>
    <t xml:space="preserve">    建筑施工企业利润收入</t>
  </si>
  <si>
    <t xml:space="preserve">    房地产企业利润收入</t>
  </si>
  <si>
    <t xml:space="preserve">    建材企业利润收入</t>
  </si>
  <si>
    <t xml:space="preserve">    农林牧渔企业利润收入</t>
  </si>
  <si>
    <t xml:space="preserve">    转制科研院所利润收入</t>
  </si>
  <si>
    <t xml:space="preserve">    地质勘查企业利润收入</t>
  </si>
  <si>
    <t xml:space="preserve">    教育文化广播企业利润收入</t>
  </si>
  <si>
    <t xml:space="preserve">    机关社团所属企业利润收入</t>
  </si>
  <si>
    <r>
      <t xml:space="preserve"> </t>
    </r>
    <r>
      <rPr>
        <sz val="10.5"/>
        <color indexed="8"/>
        <rFont val="宋体"/>
        <family val="0"/>
      </rPr>
      <t xml:space="preserve">   </t>
    </r>
    <r>
      <rPr>
        <sz val="10.5"/>
        <rFont val="宋体"/>
        <family val="0"/>
      </rPr>
      <t>金融企业利润收入（国资预算）</t>
    </r>
  </si>
  <si>
    <t xml:space="preserve">    其他国有资本经营预算企业利润收入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</si>
  <si>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</si>
  <si>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</si>
  <si>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</si>
  <si>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</si>
  <si>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国有股权、股份转让收入</t>
  </si>
  <si>
    <t xml:space="preserve">    国有独资企业产权转让收入</t>
  </si>
  <si>
    <t xml:space="preserve">    其他国有资本经营预算企业产权转让收入</t>
  </si>
  <si>
    <t xml:space="preserve">    国有股权、股份清算收入</t>
  </si>
  <si>
    <t xml:space="preserve">    国有独资企业清算收入</t>
  </si>
  <si>
    <t>五、其他收入</t>
  </si>
  <si>
    <t xml:space="preserve">    其他国有资本经营预算收入</t>
  </si>
  <si>
    <t>全区有资本经营预算收入</t>
  </si>
  <si>
    <t>表25</t>
  </si>
  <si>
    <t>2021年昭化区国有资本经营预算支出预算表</t>
  </si>
  <si>
    <t>一、国有资本经营预算支出</t>
  </si>
  <si>
    <t xml:space="preserve">    （一）解决历史遗留问题及改革成本支出</t>
  </si>
  <si>
    <r>
      <t xml:space="preserve">          </t>
    </r>
    <r>
      <rPr>
        <sz val="10.5"/>
        <color indexed="8"/>
        <rFont val="宋体"/>
        <family val="0"/>
      </rPr>
      <t>其中：“三供一业”移交补助支出</t>
    </r>
  </si>
  <si>
    <r>
      <t xml:space="preserve"> </t>
    </r>
    <r>
      <rPr>
        <sz val="10.5"/>
        <color indexed="8"/>
        <rFont val="宋体"/>
        <family val="0"/>
      </rPr>
      <t xml:space="preserve">               国有企业办职教幼教补助支出</t>
    </r>
  </si>
  <si>
    <r>
      <t xml:space="preserve">              </t>
    </r>
    <r>
      <rPr>
        <sz val="10.5"/>
        <color indexed="8"/>
        <rFont val="宋体"/>
        <family val="0"/>
      </rPr>
      <t xml:space="preserve">  </t>
    </r>
    <r>
      <rPr>
        <sz val="10.5"/>
        <rFont val="宋体"/>
        <family val="0"/>
      </rPr>
      <t>国有企业退休人员社会化管理补助支出</t>
    </r>
  </si>
  <si>
    <r>
      <t xml:space="preserve"> </t>
    </r>
    <r>
      <rPr>
        <sz val="10.5"/>
        <color indexed="8"/>
        <rFont val="宋体"/>
        <family val="0"/>
      </rPr>
      <t xml:space="preserve">               国有企业棚户区改造支出</t>
    </r>
  </si>
  <si>
    <r>
      <t xml:space="preserve"> </t>
    </r>
    <r>
      <rPr>
        <sz val="10.5"/>
        <color indexed="8"/>
        <rFont val="宋体"/>
        <family val="0"/>
      </rPr>
      <t xml:space="preserve">               其他解决历史遗留问题及改革成本支出</t>
    </r>
  </si>
  <si>
    <t xml:space="preserve">    （二）国有企业资本金注入</t>
  </si>
  <si>
    <r>
      <t xml:space="preserve"> </t>
    </r>
    <r>
      <rPr>
        <sz val="10.5"/>
        <color indexed="8"/>
        <rFont val="宋体"/>
        <family val="0"/>
      </rPr>
      <t xml:space="preserve">         其中：国有经济结构调整支出</t>
    </r>
  </si>
  <si>
    <r>
      <t xml:space="preserve"> </t>
    </r>
    <r>
      <rPr>
        <sz val="10.5"/>
        <color indexed="8"/>
        <rFont val="宋体"/>
        <family val="0"/>
      </rPr>
      <t xml:space="preserve">               公益性设施投资支出</t>
    </r>
  </si>
  <si>
    <r>
      <t xml:space="preserve">              </t>
    </r>
    <r>
      <rPr>
        <sz val="10.5"/>
        <color indexed="8"/>
        <rFont val="宋体"/>
        <family val="0"/>
      </rPr>
      <t xml:space="preserve">  </t>
    </r>
    <r>
      <rPr>
        <sz val="10.5"/>
        <rFont val="宋体"/>
        <family val="0"/>
      </rPr>
      <t>前瞻性战略性产业发展支出</t>
    </r>
  </si>
  <si>
    <r>
      <t xml:space="preserve">              </t>
    </r>
    <r>
      <rPr>
        <sz val="10.5"/>
        <color indexed="8"/>
        <rFont val="宋体"/>
        <family val="0"/>
      </rPr>
      <t xml:space="preserve">  </t>
    </r>
    <r>
      <rPr>
        <sz val="10.5"/>
        <rFont val="宋体"/>
        <family val="0"/>
      </rPr>
      <t>生态环境保护支出</t>
    </r>
  </si>
  <si>
    <r>
      <t xml:space="preserve">              </t>
    </r>
    <r>
      <rPr>
        <sz val="10.5"/>
        <color indexed="8"/>
        <rFont val="宋体"/>
        <family val="0"/>
      </rPr>
      <t xml:space="preserve">  </t>
    </r>
    <r>
      <rPr>
        <sz val="10.5"/>
        <rFont val="宋体"/>
        <family val="0"/>
      </rPr>
      <t>支持科技进步支出</t>
    </r>
  </si>
  <si>
    <r>
      <t xml:space="preserve"> </t>
    </r>
    <r>
      <rPr>
        <sz val="10.5"/>
        <color indexed="8"/>
        <rFont val="宋体"/>
        <family val="0"/>
      </rPr>
      <t xml:space="preserve">               对外投资合作支出</t>
    </r>
  </si>
  <si>
    <r>
      <t xml:space="preserve"> </t>
    </r>
    <r>
      <rPr>
        <sz val="10.5"/>
        <color indexed="8"/>
        <rFont val="宋体"/>
        <family val="0"/>
      </rPr>
      <t xml:space="preserve">               其他国有企业资本金注入</t>
    </r>
  </si>
  <si>
    <t xml:space="preserve">    （三）国有企业政策性补贴</t>
  </si>
  <si>
    <r>
      <t xml:space="preserve"> </t>
    </r>
    <r>
      <rPr>
        <sz val="10.5"/>
        <color indexed="8"/>
        <rFont val="宋体"/>
        <family val="0"/>
      </rPr>
      <t xml:space="preserve">         其中：国有企业政策性补贴</t>
    </r>
  </si>
  <si>
    <t xml:space="preserve">    （四）金融国有资本经营预算支出</t>
  </si>
  <si>
    <r>
      <t xml:space="preserve"> </t>
    </r>
    <r>
      <rPr>
        <sz val="10.5"/>
        <color indexed="8"/>
        <rFont val="宋体"/>
        <family val="0"/>
      </rPr>
      <t xml:space="preserve">         其中：其他金融国有资本经营预算支出</t>
    </r>
  </si>
  <si>
    <t xml:space="preserve">    （五）其他国有资本经营预算支出</t>
  </si>
  <si>
    <r>
      <t xml:space="preserve"> </t>
    </r>
    <r>
      <rPr>
        <sz val="10.5"/>
        <color indexed="8"/>
        <rFont val="宋体"/>
        <family val="0"/>
      </rPr>
      <t xml:space="preserve">         其中：其他国有资本经营预算支出</t>
    </r>
  </si>
  <si>
    <t>二、转移性支出</t>
  </si>
  <si>
    <t xml:space="preserve">    （一）调出资金</t>
  </si>
  <si>
    <t xml:space="preserve">          其中：国有资本经营预算调出资金</t>
  </si>
  <si>
    <t>全国有资本经营预算支出</t>
  </si>
  <si>
    <t>表26</t>
  </si>
  <si>
    <t>2021年广元市昭化区社会保险基金收入预算表</t>
  </si>
  <si>
    <t xml:space="preserve">    城乡居民基本养老保险基金收入</t>
  </si>
  <si>
    <t xml:space="preserve">       城乡居民基本基本养老保险基金缴费收入</t>
  </si>
  <si>
    <t xml:space="preserve">       城乡居民基本基本养老保基金财政补贴收入</t>
  </si>
  <si>
    <t xml:space="preserve">       城乡居民基本基本养老保基金利息收入</t>
  </si>
  <si>
    <t xml:space="preserve">       城乡居民基本基本养老保基金委托投资收益</t>
  </si>
  <si>
    <t xml:space="preserve">       城乡居民基本基本养老保基金集体补助收入</t>
  </si>
  <si>
    <t xml:space="preserve">       其他城乡居民基本基本养老保基金收入</t>
  </si>
  <si>
    <t xml:space="preserve">    上年结余</t>
  </si>
  <si>
    <t>表27</t>
  </si>
  <si>
    <t>2021年广元市昭化区社会保险基金支出预算表</t>
  </si>
  <si>
    <t xml:space="preserve">   城乡居民基本养老保险基金支出</t>
  </si>
  <si>
    <t xml:space="preserve">     基础养老金支出</t>
  </si>
  <si>
    <t xml:space="preserve">     个人账户养老金支出</t>
  </si>
  <si>
    <t xml:space="preserve">     丧葬抚恤补助支出</t>
  </si>
  <si>
    <t xml:space="preserve">     其他城乡居民基本养老保险基金支出</t>
  </si>
  <si>
    <t xml:space="preserve">    其中：基本养老金支出</t>
  </si>
  <si>
    <t xml:space="preserve">          其他机关事业单位基本养老保险基金支出</t>
  </si>
  <si>
    <t xml:space="preserve">   其他社会保险基金支出</t>
  </si>
  <si>
    <t xml:space="preserve">    其中：城乡居民基本医疗保险基金医疗待遇支出</t>
  </si>
  <si>
    <t xml:space="preserve">          大病医疗保险支出</t>
  </si>
  <si>
    <t xml:space="preserve">          其他城乡居民基本医疗保险基金支出</t>
  </si>
  <si>
    <t xml:space="preserve">   年终结余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</si>
</sst>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____@"/>
    <numFmt numFmtId="180" formatCode="0.00_ "/>
    <numFmt numFmtId="181" formatCode="###0"/>
    <numFmt numFmtId="182" formatCode="#,##0_);[Red]\(#,##0\)"/>
    <numFmt numFmtId="183" formatCode="0.0_);[Red]\(0.0\)"/>
    <numFmt numFmtId="184" formatCode="0_ ;[Red]\-0\ "/>
    <numFmt numFmtId="185" formatCode="0.00_);[Red]\(0.00\)"/>
    <numFmt numFmtId="186" formatCode="0.0%"/>
    <numFmt numFmtId="187" formatCode="#,##0.00_ ;\-#,##0.00;;"/>
    <numFmt numFmtId="188" formatCode="#,##0.0_ "/>
    <numFmt numFmtId="189" formatCode="0.0_ "/>
  </numFmts>
  <fonts count="79">
    <font>
      <sz val="12"/>
      <name val="宋体"/>
      <family val="0"/>
    </font>
    <font>
      <sz val="10.5"/>
      <name val="宋体"/>
      <family val="0"/>
    </font>
    <font>
      <sz val="20"/>
      <name val="方正小标宋简体"/>
      <family val="0"/>
    </font>
    <font>
      <b/>
      <sz val="10.5"/>
      <name val="宋体"/>
      <family val="0"/>
    </font>
    <font>
      <sz val="9"/>
      <name val="宋体"/>
      <family val="0"/>
    </font>
    <font>
      <sz val="10.5"/>
      <color indexed="10"/>
      <name val="宋体"/>
      <family val="0"/>
    </font>
    <font>
      <sz val="14"/>
      <name val="黑体"/>
      <family val="3"/>
    </font>
    <font>
      <sz val="11"/>
      <color indexed="8"/>
      <name val="宋体"/>
      <family val="0"/>
    </font>
    <font>
      <sz val="10.5"/>
      <color indexed="8"/>
      <name val="宋体"/>
      <family val="0"/>
    </font>
    <font>
      <b/>
      <sz val="12"/>
      <name val="黑体"/>
      <family val="3"/>
    </font>
    <font>
      <b/>
      <sz val="11"/>
      <name val="宋体"/>
      <family val="0"/>
    </font>
    <font>
      <b/>
      <sz val="10.5"/>
      <color indexed="8"/>
      <name val="宋体"/>
      <family val="0"/>
    </font>
    <font>
      <b/>
      <sz val="10.5"/>
      <name val="Times New Roman"/>
      <family val="1"/>
    </font>
    <font>
      <sz val="10"/>
      <color indexed="8"/>
      <name val="Times New Roman"/>
      <family val="1"/>
    </font>
    <font>
      <b/>
      <sz val="10.5"/>
      <color indexed="8"/>
      <name val="Times New Roman"/>
      <family val="1"/>
    </font>
    <font>
      <sz val="10.5"/>
      <name val="Times New Roman"/>
      <family val="1"/>
    </font>
    <font>
      <sz val="10.5"/>
      <color indexed="8"/>
      <name val="Times New Roman"/>
      <family val="1"/>
    </font>
    <font>
      <b/>
      <sz val="16"/>
      <name val="宋体"/>
      <family val="0"/>
    </font>
    <font>
      <sz val="12"/>
      <color indexed="8"/>
      <name val="宋体"/>
      <family val="0"/>
    </font>
    <font>
      <sz val="14"/>
      <color indexed="8"/>
      <name val="黑体"/>
      <family val="3"/>
    </font>
    <font>
      <sz val="18"/>
      <color indexed="8"/>
      <name val="方正小标宋简体"/>
      <family val="0"/>
    </font>
    <font>
      <sz val="10.5"/>
      <color indexed="8"/>
      <name val="仿宋_GB2312"/>
      <family val="0"/>
    </font>
    <font>
      <sz val="11"/>
      <name val="Calibri"/>
      <family val="2"/>
    </font>
    <font>
      <sz val="11"/>
      <name val="宋体"/>
      <family val="0"/>
    </font>
    <font>
      <b/>
      <sz val="18"/>
      <name val="宋体"/>
      <family val="0"/>
    </font>
    <font>
      <sz val="10"/>
      <name val="宋体"/>
      <family val="0"/>
    </font>
    <font>
      <sz val="12"/>
      <name val="方正小标宋简体"/>
      <family val="0"/>
    </font>
    <font>
      <sz val="20"/>
      <color indexed="8"/>
      <name val="方正小标宋简体"/>
      <family val="0"/>
    </font>
    <font>
      <sz val="16"/>
      <color indexed="8"/>
      <name val="黑体"/>
      <family val="3"/>
    </font>
    <font>
      <b/>
      <sz val="18"/>
      <color indexed="8"/>
      <name val="方正小标宋简体"/>
      <family val="0"/>
    </font>
    <font>
      <sz val="12"/>
      <color indexed="8"/>
      <name val="Arial"/>
      <family val="2"/>
    </font>
    <font>
      <b/>
      <sz val="12"/>
      <name val="方正小标宋简体"/>
      <family val="0"/>
    </font>
    <font>
      <sz val="18"/>
      <name val="方正小标宋简体"/>
      <family val="0"/>
    </font>
    <font>
      <b/>
      <sz val="12"/>
      <name val="宋体"/>
      <family val="0"/>
    </font>
    <font>
      <b/>
      <sz val="16"/>
      <name val="方正小标宋简体"/>
      <family val="0"/>
    </font>
    <font>
      <b/>
      <sz val="12"/>
      <color indexed="8"/>
      <name val="宋体"/>
      <family val="0"/>
    </font>
    <font>
      <sz val="9"/>
      <color indexed="8"/>
      <name val="宋体"/>
      <family val="0"/>
    </font>
    <font>
      <b/>
      <sz val="10"/>
      <name val="宋体"/>
      <family val="0"/>
    </font>
    <font>
      <sz val="10"/>
      <color indexed="8"/>
      <name val="Arial"/>
      <family val="2"/>
    </font>
    <font>
      <b/>
      <sz val="11"/>
      <color indexed="52"/>
      <name val="宋体"/>
      <family val="0"/>
    </font>
    <font>
      <sz val="11"/>
      <color indexed="20"/>
      <name val="宋体"/>
      <family val="0"/>
    </font>
    <font>
      <i/>
      <sz val="11"/>
      <color indexed="23"/>
      <name val="宋体"/>
      <family val="0"/>
    </font>
    <font>
      <b/>
      <sz val="11"/>
      <color indexed="56"/>
      <name val="宋体"/>
      <family val="0"/>
    </font>
    <font>
      <u val="single"/>
      <sz val="12"/>
      <color indexed="36"/>
      <name val="宋体"/>
      <family val="0"/>
    </font>
    <font>
      <b/>
      <sz val="11"/>
      <color indexed="63"/>
      <name val="宋体"/>
      <family val="0"/>
    </font>
    <font>
      <sz val="11"/>
      <color indexed="9"/>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17"/>
      <name val="宋体"/>
      <family val="0"/>
    </font>
    <font>
      <sz val="11"/>
      <color indexed="60"/>
      <name val="宋体"/>
      <family val="0"/>
    </font>
    <font>
      <sz val="11"/>
      <color indexed="62"/>
      <name val="宋体"/>
      <family val="0"/>
    </font>
    <font>
      <sz val="11"/>
      <color indexed="10"/>
      <name val="宋体"/>
      <family val="0"/>
    </font>
    <font>
      <b/>
      <sz val="11"/>
      <color indexed="9"/>
      <name val="宋体"/>
      <family val="0"/>
    </font>
    <font>
      <b/>
      <sz val="13"/>
      <color indexed="56"/>
      <name val="宋体"/>
      <family val="0"/>
    </font>
    <font>
      <b/>
      <sz val="10"/>
      <name val="MS Sans Serif"/>
      <family val="2"/>
    </font>
    <font>
      <sz val="11"/>
      <color indexed="52"/>
      <name val="宋体"/>
      <family val="0"/>
    </font>
    <font>
      <sz val="12"/>
      <name val="Times New Roman"/>
      <family val="1"/>
    </font>
    <font>
      <i/>
      <sz val="10"/>
      <name val="MS Sans Serif"/>
      <family val="2"/>
    </font>
    <font>
      <sz val="10"/>
      <name val="Arial"/>
      <family val="2"/>
    </font>
    <font>
      <sz val="11"/>
      <color theme="1"/>
      <name val="Calibri"/>
      <family val="0"/>
    </font>
    <font>
      <sz val="10.5"/>
      <color theme="1"/>
      <name val="Calibri"/>
      <family val="0"/>
    </font>
    <font>
      <sz val="10"/>
      <color rgb="FF000000"/>
      <name val="Times New Roman"/>
      <family val="1"/>
    </font>
    <font>
      <b/>
      <sz val="10.5"/>
      <color rgb="FF000000"/>
      <name val="Times New Roman"/>
      <family val="1"/>
    </font>
    <font>
      <sz val="10.5"/>
      <color rgb="FF000000"/>
      <name val="Times New Roman"/>
      <family val="1"/>
    </font>
    <font>
      <sz val="10.5"/>
      <color rgb="FF000000"/>
      <name val="宋体"/>
      <family val="0"/>
    </font>
    <font>
      <sz val="10.5"/>
      <color theme="1"/>
      <name val="宋体"/>
      <family val="0"/>
    </font>
    <font>
      <b/>
      <sz val="10.5"/>
      <color theme="1"/>
      <name val="宋体"/>
      <family val="0"/>
    </font>
    <font>
      <sz val="12"/>
      <color theme="1"/>
      <name val="宋体"/>
      <family val="0"/>
    </font>
    <font>
      <sz val="14"/>
      <color theme="1"/>
      <name val="黑体"/>
      <family val="3"/>
    </font>
    <font>
      <sz val="18"/>
      <color theme="1"/>
      <name val="方正小标宋简体"/>
      <family val="0"/>
    </font>
    <font>
      <sz val="10.5"/>
      <color theme="1"/>
      <name val="Times New Roman"/>
      <family val="1"/>
    </font>
    <font>
      <sz val="20"/>
      <color theme="1"/>
      <name val="方正小标宋简体"/>
      <family val="0"/>
    </font>
    <font>
      <sz val="12"/>
      <color theme="1"/>
      <name val="Calibri"/>
      <family val="0"/>
    </font>
    <font>
      <b/>
      <sz val="10.5"/>
      <color theme="1"/>
      <name val="Calibri"/>
      <family val="0"/>
    </font>
    <font>
      <sz val="16"/>
      <color theme="1"/>
      <name val="黑体"/>
      <family val="3"/>
    </font>
    <font>
      <b/>
      <sz val="18"/>
      <color theme="1"/>
      <name val="方正小标宋简体"/>
      <family val="0"/>
    </font>
    <font>
      <sz val="12"/>
      <color theme="1"/>
      <name val="Arial"/>
      <family val="2"/>
    </font>
  </fonts>
  <fills count="27">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right/>
      <top style="thin"/>
      <bottom/>
    </border>
    <border>
      <left style="thin">
        <color rgb="FF000000"/>
      </left>
      <right style="thin">
        <color rgb="FF000000"/>
      </right>
      <top style="thin">
        <color rgb="FF000000"/>
      </top>
      <bottom style="thin">
        <color rgb="FF000000"/>
      </bottom>
    </border>
    <border>
      <left style="thin"/>
      <right style="thin"/>
      <top style="thin"/>
      <bottom/>
    </border>
    <border>
      <left style="thin"/>
      <right style="thin"/>
      <top/>
      <bottom style="thin"/>
    </border>
    <border>
      <left style="thin">
        <color rgb="FF000000"/>
      </left>
      <right/>
      <top style="thin">
        <color rgb="FF000000"/>
      </top>
      <bottom style="thin">
        <color rgb="FF000000"/>
      </bottom>
    </border>
    <border>
      <left/>
      <right style="thin"/>
      <top style="thin"/>
      <bottom style="thin"/>
    </border>
    <border>
      <left/>
      <right/>
      <top/>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thin"/>
    </border>
  </borders>
  <cellStyleXfs count="1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2" fillId="2" borderId="1" applyNumberFormat="0" applyAlignment="0" applyProtection="0"/>
    <xf numFmtId="0" fontId="0" fillId="0" borderId="0">
      <alignment/>
      <protection/>
    </xf>
    <xf numFmtId="0" fontId="7" fillId="3"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38" fillId="0" borderId="0" applyNumberFormat="0" applyFill="0" applyBorder="0" applyAlignment="0" applyProtection="0"/>
    <xf numFmtId="0" fontId="40" fillId="5" borderId="0" applyNumberFormat="0" applyBorder="0" applyAlignment="0" applyProtection="0"/>
    <xf numFmtId="43" fontId="0" fillId="0" borderId="0" applyFont="0" applyFill="0" applyBorder="0" applyAlignment="0" applyProtection="0"/>
    <xf numFmtId="0" fontId="45" fillId="4"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56" fillId="0" borderId="0" applyNumberFormat="0" applyFill="0" applyBorder="0" applyAlignment="0" applyProtection="0"/>
    <xf numFmtId="0" fontId="43" fillId="0" borderId="0" applyNumberFormat="0" applyFill="0" applyBorder="0" applyAlignment="0" applyProtection="0"/>
    <xf numFmtId="0" fontId="0" fillId="6" borderId="2" applyNumberFormat="0" applyFont="0" applyAlignment="0" applyProtection="0"/>
    <xf numFmtId="0" fontId="38" fillId="0" borderId="0" applyNumberFormat="0" applyFill="0" applyBorder="0" applyAlignment="0" applyProtection="0"/>
    <xf numFmtId="0" fontId="45" fillId="7" borderId="0" applyNumberFormat="0" applyBorder="0" applyAlignment="0" applyProtection="0"/>
    <xf numFmtId="0" fontId="42" fillId="0" borderId="0" applyNumberFormat="0" applyFill="0" applyBorder="0" applyAlignment="0" applyProtection="0"/>
    <xf numFmtId="0" fontId="53" fillId="0" borderId="0" applyNumberFormat="0" applyFill="0" applyBorder="0" applyAlignment="0" applyProtection="0"/>
    <xf numFmtId="0" fontId="48" fillId="0" borderId="0" applyNumberFormat="0" applyFill="0" applyBorder="0" applyAlignment="0" applyProtection="0"/>
    <xf numFmtId="0" fontId="41" fillId="0" borderId="0" applyNumberFormat="0" applyFill="0" applyBorder="0" applyAlignment="0" applyProtection="0"/>
    <xf numFmtId="0" fontId="58" fillId="0" borderId="0">
      <alignment/>
      <protection/>
    </xf>
    <xf numFmtId="0" fontId="38" fillId="0" borderId="0" applyNumberFormat="0" applyFill="0" applyBorder="0" applyAlignment="0" applyProtection="0"/>
    <xf numFmtId="0" fontId="46" fillId="0" borderId="3" applyNumberFormat="0" applyFill="0" applyAlignment="0" applyProtection="0"/>
    <xf numFmtId="0" fontId="55" fillId="0" borderId="4" applyNumberFormat="0" applyFill="0" applyAlignment="0" applyProtection="0"/>
    <xf numFmtId="0" fontId="45" fillId="8" borderId="0" applyNumberFormat="0" applyBorder="0" applyAlignment="0" applyProtection="0"/>
    <xf numFmtId="0" fontId="42" fillId="0" borderId="5" applyNumberFormat="0" applyFill="0" applyAlignment="0" applyProtection="0"/>
    <xf numFmtId="0" fontId="45" fillId="9" borderId="0" applyNumberFormat="0" applyBorder="0" applyAlignment="0" applyProtection="0"/>
    <xf numFmtId="0" fontId="44" fillId="10" borderId="6" applyNumberFormat="0" applyAlignment="0" applyProtection="0"/>
    <xf numFmtId="0" fontId="39" fillId="10" borderId="1" applyNumberFormat="0" applyAlignment="0" applyProtection="0"/>
    <xf numFmtId="0" fontId="59" fillId="0" borderId="0" applyNumberFormat="0" applyFill="0" applyBorder="0" applyAlignment="0" applyProtection="0"/>
    <xf numFmtId="0" fontId="54" fillId="11" borderId="7" applyNumberFormat="0" applyAlignment="0" applyProtection="0"/>
    <xf numFmtId="0" fontId="7" fillId="2" borderId="0" applyNumberFormat="0" applyBorder="0" applyAlignment="0" applyProtection="0"/>
    <xf numFmtId="0" fontId="45" fillId="12" borderId="0" applyNumberFormat="0" applyBorder="0" applyAlignment="0" applyProtection="0"/>
    <xf numFmtId="0" fontId="57" fillId="0" borderId="8" applyNumberFormat="0" applyFill="0" applyAlignment="0" applyProtection="0"/>
    <xf numFmtId="0" fontId="47" fillId="0" borderId="9" applyNumberFormat="0" applyFill="0" applyAlignment="0" applyProtection="0"/>
    <xf numFmtId="0" fontId="50" fillId="3" borderId="0" applyNumberFormat="0" applyBorder="0" applyAlignment="0" applyProtection="0"/>
    <xf numFmtId="0" fontId="51" fillId="13" borderId="0" applyNumberFormat="0" applyBorder="0" applyAlignment="0" applyProtection="0"/>
    <xf numFmtId="0" fontId="7" fillId="14" borderId="0" applyNumberFormat="0" applyBorder="0" applyAlignment="0" applyProtection="0"/>
    <xf numFmtId="0" fontId="4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38" fillId="0" borderId="0" applyNumberFormat="0" applyFill="0" applyBorder="0" applyAlignment="0" applyProtection="0"/>
    <xf numFmtId="0" fontId="7" fillId="5" borderId="0" applyNumberFormat="0" applyBorder="0" applyAlignment="0" applyProtection="0"/>
    <xf numFmtId="0" fontId="7" fillId="7" borderId="0" applyNumberFormat="0" applyBorder="0" applyAlignment="0" applyProtection="0"/>
    <xf numFmtId="0" fontId="0" fillId="0" borderId="0">
      <alignment/>
      <protection/>
    </xf>
    <xf numFmtId="0" fontId="38" fillId="0" borderId="0" applyNumberFormat="0" applyFill="0" applyBorder="0" applyAlignment="0" applyProtection="0"/>
    <xf numFmtId="0" fontId="45" fillId="18" borderId="0" applyNumberFormat="0" applyBorder="0" applyAlignment="0" applyProtection="0"/>
    <xf numFmtId="0" fontId="45"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45" fillId="20" borderId="0" applyNumberFormat="0" applyBorder="0" applyAlignment="0" applyProtection="0"/>
    <xf numFmtId="0" fontId="7" fillId="17"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7" fillId="22" borderId="0" applyNumberFormat="0" applyBorder="0" applyAlignment="0" applyProtection="0"/>
    <xf numFmtId="0" fontId="45" fillId="23" borderId="0" applyNumberFormat="0" applyBorder="0" applyAlignment="0" applyProtection="0"/>
    <xf numFmtId="0" fontId="0" fillId="0" borderId="0">
      <alignment vertical="center"/>
      <protection/>
    </xf>
    <xf numFmtId="0" fontId="56" fillId="0" borderId="0" applyNumberFormat="0" applyFill="0" applyBorder="0" applyAlignment="0" applyProtection="0"/>
    <xf numFmtId="0" fontId="56"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56" fillId="0" borderId="0" applyNumberFormat="0" applyFill="0" applyBorder="0" applyAlignment="0" applyProtection="0"/>
    <xf numFmtId="0" fontId="60" fillId="0" borderId="0" applyNumberFormat="0" applyFill="0" applyBorder="0" applyAlignment="0" applyProtection="0"/>
    <xf numFmtId="0" fontId="38" fillId="0" borderId="0" applyNumberFormat="0" applyFill="0" applyBorder="0" applyAlignment="0" applyProtection="0"/>
    <xf numFmtId="0" fontId="40" fillId="5" borderId="0" applyNumberFormat="0" applyBorder="0" applyAlignment="0" applyProtection="0"/>
    <xf numFmtId="0" fontId="40" fillId="5" borderId="0" applyNumberFormat="0" applyBorder="0" applyAlignment="0" applyProtection="0"/>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50" fillId="3" borderId="0" applyNumberFormat="0" applyBorder="0" applyAlignment="0" applyProtection="0"/>
    <xf numFmtId="0" fontId="5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cellStyleXfs>
  <cellXfs count="443">
    <xf numFmtId="0" fontId="0" fillId="0" borderId="0" xfId="0" applyAlignment="1">
      <alignment vertical="center"/>
    </xf>
    <xf numFmtId="0" fontId="0" fillId="0" borderId="0" xfId="120" applyFont="1" applyFill="1">
      <alignment vertical="center"/>
      <protection/>
    </xf>
    <xf numFmtId="0" fontId="1" fillId="0" borderId="0" xfId="120" applyFont="1" applyFill="1">
      <alignment vertical="center"/>
      <protection/>
    </xf>
    <xf numFmtId="0" fontId="0" fillId="0" borderId="0" xfId="120" applyFont="1" applyFill="1" applyAlignment="1">
      <alignment horizontal="center" vertical="center"/>
      <protection/>
    </xf>
    <xf numFmtId="0" fontId="2" fillId="0" borderId="0" xfId="120" applyFont="1" applyFill="1" applyAlignment="1">
      <alignment horizontal="center" vertical="center"/>
      <protection/>
    </xf>
    <xf numFmtId="0" fontId="0" fillId="0" borderId="0" xfId="120" applyFont="1" applyFill="1" applyAlignment="1">
      <alignment horizontal="right" vertical="center"/>
      <protection/>
    </xf>
    <xf numFmtId="176" fontId="3" fillId="0" borderId="10" xfId="121" applyNumberFormat="1" applyFont="1" applyFill="1" applyBorder="1" applyAlignment="1">
      <alignment horizontal="center" vertical="center"/>
      <protection/>
    </xf>
    <xf numFmtId="0" fontId="3" fillId="0" borderId="10" xfId="120" applyFont="1" applyFill="1" applyBorder="1" applyAlignment="1">
      <alignment horizontal="center" vertical="center" wrapText="1"/>
      <protection/>
    </xf>
    <xf numFmtId="176" fontId="3" fillId="0" borderId="10" xfId="121" applyNumberFormat="1" applyFont="1" applyFill="1" applyBorder="1" applyAlignment="1">
      <alignment horizontal="left" vertical="center"/>
      <protection/>
    </xf>
    <xf numFmtId="0" fontId="3" fillId="0" borderId="10" xfId="120" applyFont="1" applyFill="1" applyBorder="1" applyAlignment="1">
      <alignment horizontal="justify" vertical="center" wrapText="1"/>
      <protection/>
    </xf>
    <xf numFmtId="0" fontId="1" fillId="0" borderId="10" xfId="120" applyFont="1" applyFill="1" applyBorder="1" applyAlignment="1">
      <alignment horizontal="justify" vertical="center" wrapText="1"/>
      <protection/>
    </xf>
    <xf numFmtId="0" fontId="1" fillId="0" borderId="10" xfId="120" applyFont="1" applyFill="1" applyBorder="1" applyAlignment="1">
      <alignment horizontal="center" vertical="center" wrapText="1"/>
      <protection/>
    </xf>
    <xf numFmtId="0" fontId="3" fillId="24" borderId="10" xfId="120" applyFont="1" applyFill="1" applyBorder="1" applyAlignment="1">
      <alignment horizontal="center" vertical="center" wrapText="1"/>
      <protection/>
    </xf>
    <xf numFmtId="0" fontId="4" fillId="0" borderId="0" xfId="120" applyFont="1" applyFill="1" applyAlignment="1">
      <alignment horizontal="left" vertical="center" wrapText="1"/>
      <protection/>
    </xf>
    <xf numFmtId="0" fontId="0" fillId="0" borderId="0" xfId="119" applyFont="1" applyFill="1">
      <alignment vertical="center"/>
      <protection/>
    </xf>
    <xf numFmtId="0" fontId="1" fillId="0" borderId="0" xfId="119" applyFont="1" applyFill="1">
      <alignment vertical="center"/>
      <protection/>
    </xf>
    <xf numFmtId="0" fontId="0" fillId="0" borderId="0" xfId="119" applyFont="1" applyFill="1" applyAlignment="1">
      <alignment horizontal="center" vertical="center"/>
      <protection/>
    </xf>
    <xf numFmtId="0" fontId="0" fillId="0" borderId="0" xfId="119" applyFont="1" applyFill="1" applyAlignment="1">
      <alignment horizontal="right" vertical="center"/>
      <protection/>
    </xf>
    <xf numFmtId="176" fontId="3" fillId="0" borderId="10" xfId="118" applyNumberFormat="1" applyFont="1" applyFill="1" applyBorder="1" applyAlignment="1">
      <alignment horizontal="center" vertical="center"/>
      <protection/>
    </xf>
    <xf numFmtId="0" fontId="3" fillId="0" borderId="10" xfId="119" applyFont="1" applyFill="1" applyBorder="1" applyAlignment="1">
      <alignment horizontal="center" vertical="center" wrapText="1"/>
      <protection/>
    </xf>
    <xf numFmtId="176" fontId="3" fillId="0" borderId="10" xfId="118" applyNumberFormat="1" applyFont="1" applyFill="1" applyBorder="1" applyAlignment="1">
      <alignment horizontal="left" vertical="center"/>
      <protection/>
    </xf>
    <xf numFmtId="0" fontId="3" fillId="0" borderId="10" xfId="119" applyFont="1" applyFill="1" applyBorder="1" applyAlignment="1">
      <alignment horizontal="justify" vertical="center" wrapText="1"/>
      <protection/>
    </xf>
    <xf numFmtId="0" fontId="1" fillId="0" borderId="10" xfId="119" applyFont="1" applyFill="1" applyBorder="1" applyAlignment="1">
      <alignment horizontal="justify" vertical="center" wrapText="1"/>
      <protection/>
    </xf>
    <xf numFmtId="0" fontId="1" fillId="0" borderId="10" xfId="119" applyFont="1" applyFill="1" applyBorder="1" applyAlignment="1">
      <alignment horizontal="center" vertical="center" wrapText="1"/>
      <protection/>
    </xf>
    <xf numFmtId="0" fontId="1" fillId="24" borderId="10" xfId="119" applyFont="1" applyFill="1" applyBorder="1" applyAlignment="1">
      <alignment horizontal="center" vertical="center" wrapText="1"/>
      <protection/>
    </xf>
    <xf numFmtId="0" fontId="4" fillId="0" borderId="0" xfId="119" applyFont="1" applyFill="1" applyAlignment="1">
      <alignment horizontal="left" vertical="center" wrapText="1"/>
      <protection/>
    </xf>
    <xf numFmtId="0" fontId="0" fillId="0" borderId="0" xfId="110" applyFont="1" applyFill="1" applyAlignment="1">
      <alignment vertical="center"/>
      <protection/>
    </xf>
    <xf numFmtId="0" fontId="0" fillId="0" borderId="0" xfId="117">
      <alignment vertical="center"/>
      <protection/>
    </xf>
    <xf numFmtId="0" fontId="1" fillId="0" borderId="0" xfId="117" applyFont="1">
      <alignment vertical="center"/>
      <protection/>
    </xf>
    <xf numFmtId="0" fontId="1" fillId="0" borderId="0" xfId="117" applyFont="1" applyFill="1">
      <alignment vertical="center"/>
      <protection/>
    </xf>
    <xf numFmtId="0" fontId="5" fillId="0" borderId="0" xfId="117" applyFont="1" applyFill="1">
      <alignment vertical="center"/>
      <protection/>
    </xf>
    <xf numFmtId="0" fontId="1" fillId="0" borderId="0" xfId="117" applyFont="1" applyFill="1">
      <alignment vertical="center"/>
      <protection/>
    </xf>
    <xf numFmtId="0" fontId="0" fillId="0" borderId="0" xfId="117" applyAlignment="1">
      <alignment horizontal="center" vertical="center"/>
      <protection/>
    </xf>
    <xf numFmtId="0" fontId="6" fillId="0" borderId="0" xfId="110" applyFont="1" applyFill="1" applyAlignment="1">
      <alignment vertical="center"/>
      <protection/>
    </xf>
    <xf numFmtId="0" fontId="0" fillId="0" borderId="0" xfId="110" applyFont="1" applyFill="1" applyAlignment="1">
      <alignment horizontal="center" vertical="center"/>
      <protection/>
    </xf>
    <xf numFmtId="0" fontId="2" fillId="0" borderId="0" xfId="117" applyFont="1" applyAlignment="1">
      <alignment horizontal="center" vertical="center"/>
      <protection/>
    </xf>
    <xf numFmtId="0" fontId="0" fillId="0" borderId="0" xfId="117" applyFont="1" applyBorder="1" applyAlignment="1">
      <alignment horizontal="center" vertical="center"/>
      <protection/>
    </xf>
    <xf numFmtId="0" fontId="0" fillId="0" borderId="0" xfId="117" applyAlignment="1">
      <alignment horizontal="right"/>
      <protection/>
    </xf>
    <xf numFmtId="0" fontId="3" fillId="0" borderId="10" xfId="117" applyFont="1" applyBorder="1" applyAlignment="1">
      <alignment horizontal="center" vertical="center"/>
      <protection/>
    </xf>
    <xf numFmtId="177" fontId="3" fillId="0" borderId="10" xfId="74" applyNumberFormat="1" applyFont="1" applyFill="1" applyBorder="1" applyAlignment="1">
      <alignment horizontal="center" vertical="center" wrapText="1"/>
      <protection/>
    </xf>
    <xf numFmtId="0" fontId="3" fillId="0" borderId="11" xfId="28" applyFont="1" applyBorder="1" applyAlignment="1">
      <alignment vertical="center"/>
      <protection/>
    </xf>
    <xf numFmtId="177" fontId="3" fillId="0" borderId="10" xfId="116" applyNumberFormat="1" applyFont="1" applyFill="1" applyBorder="1" applyAlignment="1">
      <alignment horizontal="center" vertical="center" wrapText="1"/>
      <protection/>
    </xf>
    <xf numFmtId="0" fontId="1" fillId="0" borderId="11" xfId="28" applyFont="1" applyBorder="1" applyAlignment="1">
      <alignment vertical="center"/>
      <protection/>
    </xf>
    <xf numFmtId="177" fontId="1" fillId="0" borderId="10" xfId="116" applyNumberFormat="1" applyFont="1" applyFill="1" applyBorder="1" applyAlignment="1">
      <alignment horizontal="center" vertical="center" wrapText="1"/>
      <protection/>
    </xf>
    <xf numFmtId="0" fontId="1" fillId="0" borderId="11" xfId="28" applyFont="1" applyFill="1" applyBorder="1" applyAlignment="1">
      <alignment horizontal="left" vertical="center"/>
      <protection/>
    </xf>
    <xf numFmtId="0" fontId="3" fillId="0" borderId="11" xfId="28" applyFont="1" applyFill="1" applyBorder="1" applyAlignment="1">
      <alignment horizontal="center" vertical="center"/>
      <protection/>
    </xf>
    <xf numFmtId="0" fontId="2" fillId="0" borderId="0" xfId="117" applyFont="1" applyAlignment="1">
      <alignment horizontal="center" vertical="center" wrapText="1"/>
      <protection/>
    </xf>
    <xf numFmtId="0" fontId="3" fillId="0" borderId="10" xfId="116" applyFont="1" applyBorder="1" applyAlignment="1">
      <alignment vertical="center"/>
      <protection/>
    </xf>
    <xf numFmtId="0" fontId="1" fillId="0" borderId="10" xfId="116" applyFont="1" applyBorder="1" applyAlignment="1">
      <alignment vertical="center"/>
      <protection/>
    </xf>
    <xf numFmtId="0" fontId="1" fillId="0" borderId="10" xfId="116" applyFont="1" applyFill="1" applyBorder="1" applyAlignment="1">
      <alignment vertical="center"/>
      <protection/>
    </xf>
    <xf numFmtId="0" fontId="1" fillId="0" borderId="10" xfId="116" applyFont="1" applyBorder="1" applyAlignment="1">
      <alignment vertical="center"/>
      <protection/>
    </xf>
    <xf numFmtId="0" fontId="3" fillId="0" borderId="10" xfId="116" applyFont="1" applyBorder="1" applyAlignment="1">
      <alignment horizontal="center" vertical="center"/>
      <protection/>
    </xf>
    <xf numFmtId="0" fontId="61" fillId="0" borderId="0" xfId="0" applyFont="1" applyFill="1" applyAlignment="1">
      <alignment/>
    </xf>
    <xf numFmtId="0" fontId="61" fillId="0" borderId="0" xfId="0" applyFont="1" applyFill="1" applyAlignment="1">
      <alignment vertical="center"/>
    </xf>
    <xf numFmtId="0" fontId="62" fillId="0" borderId="0" xfId="0" applyFont="1" applyFill="1" applyAlignment="1">
      <alignment/>
    </xf>
    <xf numFmtId="178" fontId="61" fillId="0" borderId="0" xfId="0" applyNumberFormat="1" applyFont="1" applyFill="1" applyAlignment="1">
      <alignment horizontal="center"/>
    </xf>
    <xf numFmtId="0" fontId="6" fillId="0" borderId="0" xfId="114" applyFont="1" applyFill="1" applyAlignment="1">
      <alignment vertical="center"/>
      <protection/>
    </xf>
    <xf numFmtId="177" fontId="0" fillId="0" borderId="0" xfId="114" applyNumberFormat="1" applyFont="1" applyFill="1" applyAlignment="1">
      <alignment vertical="center"/>
      <protection/>
    </xf>
    <xf numFmtId="0" fontId="0" fillId="0" borderId="0" xfId="114" applyFont="1" applyFill="1" applyAlignment="1">
      <alignment vertical="center"/>
      <protection/>
    </xf>
    <xf numFmtId="0" fontId="2" fillId="0" borderId="0" xfId="92" applyFont="1" applyFill="1" applyAlignment="1">
      <alignment horizontal="center" vertical="center" wrapText="1"/>
      <protection/>
    </xf>
    <xf numFmtId="0" fontId="9" fillId="0" borderId="0" xfId="92" applyFont="1" applyFill="1" applyAlignment="1">
      <alignment vertical="center"/>
      <protection/>
    </xf>
    <xf numFmtId="178" fontId="10" fillId="0" borderId="0" xfId="92" applyNumberFormat="1" applyFont="1" applyFill="1" applyAlignment="1">
      <alignment horizontal="center" vertical="center"/>
      <protection/>
    </xf>
    <xf numFmtId="0" fontId="10" fillId="0" borderId="0" xfId="92" applyFont="1" applyFill="1" applyAlignment="1">
      <alignment vertical="center"/>
      <protection/>
    </xf>
    <xf numFmtId="176" fontId="0" fillId="0" borderId="0" xfId="89" applyNumberFormat="1" applyFont="1" applyFill="1" applyAlignment="1">
      <alignment horizontal="right" wrapText="1"/>
      <protection/>
    </xf>
    <xf numFmtId="0" fontId="3" fillId="0" borderId="10" xfId="100" applyFont="1" applyFill="1" applyBorder="1" applyAlignment="1">
      <alignment horizontal="center" vertical="center"/>
      <protection/>
    </xf>
    <xf numFmtId="178" fontId="3" fillId="0" borderId="10" xfId="100" applyNumberFormat="1" applyFont="1" applyFill="1" applyBorder="1" applyAlignment="1">
      <alignment horizontal="center" vertical="center"/>
      <protection/>
    </xf>
    <xf numFmtId="0" fontId="3" fillId="0" borderId="10" xfId="92" applyFont="1" applyFill="1" applyBorder="1" applyAlignment="1">
      <alignment horizontal="left" vertical="center"/>
      <protection/>
    </xf>
    <xf numFmtId="178" fontId="3" fillId="0" borderId="10" xfId="100" applyNumberFormat="1" applyFont="1" applyFill="1" applyBorder="1" applyAlignment="1">
      <alignment horizontal="right" vertical="center" wrapText="1"/>
      <protection/>
    </xf>
    <xf numFmtId="0" fontId="11" fillId="0" borderId="10" xfId="92" applyFont="1" applyFill="1" applyBorder="1" applyAlignment="1">
      <alignment horizontal="left" vertical="center"/>
      <protection/>
    </xf>
    <xf numFmtId="178" fontId="3" fillId="0" borderId="10" xfId="92" applyNumberFormat="1" applyFont="1" applyFill="1" applyBorder="1" applyAlignment="1">
      <alignment horizontal="right" vertical="center" wrapText="1"/>
      <protection/>
    </xf>
    <xf numFmtId="0" fontId="11" fillId="0" borderId="10" xfId="92" applyFont="1" applyFill="1" applyBorder="1" applyAlignment="1">
      <alignment vertical="center"/>
      <protection/>
    </xf>
    <xf numFmtId="179" fontId="11" fillId="0" borderId="10" xfId="92" applyNumberFormat="1" applyFont="1" applyFill="1" applyBorder="1" applyAlignment="1">
      <alignment horizontal="left" vertical="center"/>
      <protection/>
    </xf>
    <xf numFmtId="179" fontId="11" fillId="0" borderId="10" xfId="92" applyNumberFormat="1" applyFont="1" applyFill="1" applyBorder="1" applyAlignment="1">
      <alignment vertical="center"/>
      <protection/>
    </xf>
    <xf numFmtId="178" fontId="3" fillId="0" borderId="10" xfId="96" applyNumberFormat="1" applyFont="1" applyFill="1" applyBorder="1" applyAlignment="1">
      <alignment horizontal="right" vertical="center" wrapText="1"/>
      <protection/>
    </xf>
    <xf numFmtId="179" fontId="8" fillId="0" borderId="10" xfId="92" applyNumberFormat="1" applyFont="1" applyFill="1" applyBorder="1" applyAlignment="1">
      <alignment horizontal="left" vertical="center"/>
      <protection/>
    </xf>
    <xf numFmtId="178" fontId="1" fillId="0" borderId="10" xfId="92" applyNumberFormat="1" applyFont="1" applyFill="1" applyBorder="1" applyAlignment="1">
      <alignment horizontal="right" vertical="center" wrapText="1"/>
      <protection/>
    </xf>
    <xf numFmtId="178" fontId="1" fillId="0" borderId="10" xfId="96" applyNumberFormat="1" applyFont="1" applyFill="1" applyBorder="1" applyAlignment="1">
      <alignment horizontal="right" vertical="center" wrapText="1"/>
      <protection/>
    </xf>
    <xf numFmtId="0" fontId="1" fillId="0" borderId="10" xfId="96" applyFont="1" applyFill="1" applyBorder="1" applyAlignment="1">
      <alignment/>
      <protection/>
    </xf>
    <xf numFmtId="0" fontId="3" fillId="0" borderId="10" xfId="92" applyFont="1" applyFill="1" applyBorder="1" applyAlignment="1">
      <alignment horizontal="center" vertical="center"/>
      <protection/>
    </xf>
    <xf numFmtId="0" fontId="0" fillId="0" borderId="12" xfId="110" applyFont="1" applyFill="1" applyBorder="1" applyAlignment="1">
      <alignment horizontal="justify" vertical="center" wrapText="1"/>
      <protection/>
    </xf>
    <xf numFmtId="0" fontId="0" fillId="0" borderId="0" xfId="110" applyFont="1" applyFill="1" applyBorder="1" applyAlignment="1">
      <alignment vertical="center" wrapText="1"/>
      <protection/>
    </xf>
    <xf numFmtId="176" fontId="0" fillId="0" borderId="0" xfId="89" applyNumberFormat="1" applyFont="1" applyFill="1" applyAlignment="1">
      <alignment/>
      <protection/>
    </xf>
    <xf numFmtId="176" fontId="0" fillId="0" borderId="0" xfId="89" applyNumberFormat="1" applyFont="1" applyFill="1" applyAlignment="1">
      <alignment vertical="center"/>
      <protection/>
    </xf>
    <xf numFmtId="177" fontId="0" fillId="0" borderId="0" xfId="110" applyNumberFormat="1" applyFont="1" applyFill="1" applyAlignment="1">
      <alignment vertical="center"/>
      <protection/>
    </xf>
    <xf numFmtId="176" fontId="2" fillId="0" borderId="0" xfId="112" applyNumberFormat="1" applyFont="1" applyAlignment="1">
      <alignment horizontal="center" vertical="center"/>
      <protection/>
    </xf>
    <xf numFmtId="176" fontId="0" fillId="0" borderId="0" xfId="89" applyNumberFormat="1" applyFont="1" applyFill="1" applyAlignment="1">
      <alignment horizontal="right" vertical="center"/>
      <protection/>
    </xf>
    <xf numFmtId="0" fontId="12" fillId="0" borderId="13" xfId="0" applyFont="1" applyFill="1" applyBorder="1" applyAlignment="1">
      <alignment horizontal="center" vertical="center" wrapText="1"/>
    </xf>
    <xf numFmtId="0" fontId="12" fillId="0" borderId="13" xfId="0" applyFont="1" applyFill="1" applyBorder="1" applyAlignment="1">
      <alignment horizontal="left" vertical="center" wrapText="1"/>
    </xf>
    <xf numFmtId="0" fontId="63" fillId="0" borderId="13" xfId="0" applyFont="1" applyFill="1" applyBorder="1" applyAlignment="1">
      <alignment horizontal="left" vertical="center" wrapText="1"/>
    </xf>
    <xf numFmtId="1" fontId="64" fillId="0" borderId="13" xfId="0" applyNumberFormat="1" applyFont="1" applyFill="1" applyBorder="1" applyAlignment="1">
      <alignment horizontal="center" vertical="center" shrinkToFit="1"/>
    </xf>
    <xf numFmtId="0" fontId="15" fillId="0" borderId="13" xfId="0" applyFont="1" applyFill="1" applyBorder="1" applyAlignment="1">
      <alignment horizontal="left" vertical="center" wrapText="1" indent="3"/>
    </xf>
    <xf numFmtId="1" fontId="65" fillId="0" borderId="13" xfId="0" applyNumberFormat="1" applyFont="1" applyFill="1" applyBorder="1" applyAlignment="1">
      <alignment horizontal="center" vertical="center" shrinkToFit="1"/>
    </xf>
    <xf numFmtId="0" fontId="15" fillId="0" borderId="13" xfId="0" applyFont="1" applyFill="1" applyBorder="1" applyAlignment="1">
      <alignment horizontal="left" vertical="center" wrapText="1" indent="4"/>
    </xf>
    <xf numFmtId="1" fontId="66" fillId="0" borderId="13" xfId="0" applyNumberFormat="1" applyFont="1" applyFill="1" applyBorder="1" applyAlignment="1">
      <alignment horizontal="left" vertical="center" shrinkToFit="1"/>
    </xf>
    <xf numFmtId="0" fontId="15" fillId="0" borderId="13" xfId="0" applyFont="1" applyFill="1" applyBorder="1" applyAlignment="1">
      <alignment horizontal="left" vertical="center" wrapText="1" indent="2"/>
    </xf>
    <xf numFmtId="0" fontId="1" fillId="0" borderId="13" xfId="0" applyFont="1" applyFill="1" applyBorder="1" applyAlignment="1">
      <alignment horizontal="left" vertical="center" wrapText="1" indent="2"/>
    </xf>
    <xf numFmtId="0" fontId="3" fillId="0" borderId="13" xfId="0" applyFont="1" applyFill="1" applyBorder="1" applyAlignment="1">
      <alignment vertical="center" wrapText="1"/>
    </xf>
    <xf numFmtId="0" fontId="3" fillId="0" borderId="13" xfId="0" applyFont="1" applyFill="1" applyBorder="1" applyAlignment="1">
      <alignment horizontal="left" vertical="center" wrapText="1"/>
    </xf>
    <xf numFmtId="176" fontId="1" fillId="0" borderId="0" xfId="89" applyNumberFormat="1" applyFont="1" applyFill="1" applyAlignment="1">
      <alignment vertical="center"/>
      <protection/>
    </xf>
    <xf numFmtId="176" fontId="1" fillId="0" borderId="0" xfId="89" applyNumberFormat="1" applyFont="1" applyFill="1" applyAlignment="1">
      <alignment/>
      <protection/>
    </xf>
    <xf numFmtId="176" fontId="0" fillId="0" borderId="0" xfId="89" applyNumberFormat="1" applyFont="1" applyFill="1" applyAlignment="1">
      <alignment horizontal="center"/>
      <protection/>
    </xf>
    <xf numFmtId="177" fontId="0" fillId="0" borderId="0" xfId="110" applyNumberFormat="1" applyFont="1" applyFill="1" applyAlignment="1">
      <alignment horizontal="center" vertical="center"/>
      <protection/>
    </xf>
    <xf numFmtId="176" fontId="2" fillId="0" borderId="0" xfId="112" applyNumberFormat="1" applyFont="1" applyAlignment="1">
      <alignment horizontal="center" vertical="center" wrapText="1"/>
      <protection/>
    </xf>
    <xf numFmtId="176" fontId="3" fillId="0" borderId="10" xfId="89" applyNumberFormat="1" applyFont="1" applyFill="1" applyBorder="1" applyAlignment="1">
      <alignment horizontal="center" vertical="center"/>
      <protection/>
    </xf>
    <xf numFmtId="176" fontId="3" fillId="0" borderId="10" xfId="89" applyNumberFormat="1" applyFont="1" applyFill="1" applyBorder="1" applyAlignment="1">
      <alignment horizontal="left" vertical="center"/>
      <protection/>
    </xf>
    <xf numFmtId="0" fontId="67" fillId="0" borderId="10" xfId="89" applyFont="1" applyFill="1" applyBorder="1" applyAlignment="1">
      <alignment horizontal="left" vertical="center" wrapText="1"/>
      <protection/>
    </xf>
    <xf numFmtId="178" fontId="67" fillId="0" borderId="10" xfId="89" applyNumberFormat="1" applyFont="1" applyFill="1" applyBorder="1" applyAlignment="1">
      <alignment horizontal="center" vertical="center" wrapText="1"/>
      <protection/>
    </xf>
    <xf numFmtId="178" fontId="67" fillId="0" borderId="10" xfId="89" applyNumberFormat="1" applyFont="1" applyFill="1" applyBorder="1" applyAlignment="1" applyProtection="1">
      <alignment horizontal="center" vertical="center" wrapText="1"/>
      <protection/>
    </xf>
    <xf numFmtId="0" fontId="68" fillId="0" borderId="10" xfId="89" applyFont="1" applyFill="1" applyBorder="1" applyAlignment="1">
      <alignment horizontal="left" vertical="center" wrapText="1"/>
      <protection/>
    </xf>
    <xf numFmtId="178" fontId="68" fillId="0" borderId="10" xfId="89" applyNumberFormat="1" applyFont="1" applyFill="1" applyBorder="1" applyAlignment="1" applyProtection="1">
      <alignment horizontal="center" vertical="center" wrapText="1"/>
      <protection/>
    </xf>
    <xf numFmtId="0" fontId="68" fillId="0" borderId="10" xfId="89" applyFont="1" applyFill="1" applyBorder="1" applyAlignment="1">
      <alignment horizontal="center" vertical="center"/>
      <protection/>
    </xf>
    <xf numFmtId="176" fontId="1" fillId="0" borderId="0" xfId="89" applyNumberFormat="1" applyFont="1" applyFill="1" applyAlignment="1">
      <alignment horizontal="center"/>
      <protection/>
    </xf>
    <xf numFmtId="0" fontId="4" fillId="0" borderId="0" xfId="0" applyFont="1" applyAlignment="1">
      <alignment horizontal="left" vertical="center" wrapText="1"/>
    </xf>
    <xf numFmtId="178" fontId="0" fillId="0" borderId="0" xfId="0" applyNumberFormat="1" applyAlignment="1">
      <alignment horizontal="center" vertical="center"/>
    </xf>
    <xf numFmtId="0" fontId="17" fillId="0" borderId="0" xfId="0" applyFont="1" applyAlignment="1">
      <alignment horizontal="center" vertical="center"/>
    </xf>
    <xf numFmtId="178" fontId="17" fillId="0" borderId="0" xfId="0" applyNumberFormat="1" applyFont="1" applyAlignment="1">
      <alignment horizontal="center" vertical="center"/>
    </xf>
    <xf numFmtId="0" fontId="4" fillId="0" borderId="14" xfId="0" applyFont="1" applyBorder="1" applyAlignment="1">
      <alignment horizontal="center" vertical="center" wrapText="1"/>
    </xf>
    <xf numFmtId="178" fontId="4" fillId="0" borderId="14" xfId="0" applyNumberFormat="1" applyFont="1" applyFill="1" applyBorder="1" applyAlignment="1" applyProtection="1">
      <alignment horizontal="center" vertical="center" wrapText="1"/>
      <protection/>
    </xf>
    <xf numFmtId="0" fontId="4" fillId="0" borderId="13" xfId="0" applyFont="1" applyBorder="1" applyAlignment="1">
      <alignment horizontal="left" vertical="center" wrapText="1"/>
    </xf>
    <xf numFmtId="178" fontId="4" fillId="0" borderId="13" xfId="0" applyNumberFormat="1" applyFont="1" applyBorder="1" applyAlignment="1">
      <alignment horizontal="center" vertical="center" wrapText="1"/>
    </xf>
    <xf numFmtId="178" fontId="0" fillId="0" borderId="0" xfId="0" applyNumberFormat="1" applyFont="1" applyAlignment="1">
      <alignment horizontal="center" vertical="center"/>
    </xf>
    <xf numFmtId="0" fontId="61" fillId="24" borderId="0" xfId="0" applyFont="1" applyFill="1" applyAlignment="1">
      <alignment vertical="center"/>
    </xf>
    <xf numFmtId="0" fontId="62" fillId="24" borderId="0" xfId="0" applyFont="1" applyFill="1" applyAlignment="1">
      <alignment vertical="center"/>
    </xf>
    <xf numFmtId="0" fontId="69" fillId="24" borderId="0" xfId="111" applyFont="1" applyFill="1" applyAlignment="1">
      <alignment horizontal="left"/>
      <protection/>
    </xf>
    <xf numFmtId="0" fontId="69" fillId="24" borderId="0" xfId="111" applyFont="1" applyFill="1" applyAlignment="1">
      <alignment/>
      <protection/>
    </xf>
    <xf numFmtId="0" fontId="70" fillId="24" borderId="0" xfId="110" applyFont="1" applyFill="1" applyAlignment="1">
      <alignment vertical="center"/>
      <protection/>
    </xf>
    <xf numFmtId="0" fontId="71" fillId="24" borderId="0" xfId="89" applyFont="1" applyFill="1" applyAlignment="1">
      <alignment horizontal="center" vertical="center" wrapText="1"/>
      <protection/>
    </xf>
    <xf numFmtId="0" fontId="71" fillId="24" borderId="0" xfId="89" applyFont="1" applyFill="1" applyAlignment="1">
      <alignment horizontal="center" vertical="center"/>
      <protection/>
    </xf>
    <xf numFmtId="0" fontId="69" fillId="24" borderId="0" xfId="89" applyFont="1" applyFill="1" applyAlignment="1">
      <alignment horizontal="left" vertical="center" indent="1"/>
      <protection/>
    </xf>
    <xf numFmtId="0" fontId="69" fillId="24" borderId="0" xfId="89" applyFont="1" applyFill="1" applyAlignment="1">
      <alignment horizontal="right"/>
      <protection/>
    </xf>
    <xf numFmtId="180" fontId="68" fillId="24" borderId="14" xfId="89" applyNumberFormat="1" applyFont="1" applyFill="1" applyBorder="1" applyAlignment="1">
      <alignment horizontal="center" vertical="center"/>
      <protection/>
    </xf>
    <xf numFmtId="0" fontId="68" fillId="24" borderId="14" xfId="89" applyFont="1" applyFill="1" applyBorder="1" applyAlignment="1">
      <alignment horizontal="center" vertical="center" wrapText="1"/>
      <protection/>
    </xf>
    <xf numFmtId="0" fontId="67" fillId="24" borderId="0" xfId="111" applyFont="1" applyFill="1" applyAlignment="1">
      <alignment/>
      <protection/>
    </xf>
    <xf numFmtId="49" fontId="68" fillId="24" borderId="10" xfId="89" applyNumberFormat="1" applyFont="1" applyFill="1" applyBorder="1" applyAlignment="1" applyProtection="1">
      <alignment horizontal="center" vertical="center"/>
      <protection/>
    </xf>
    <xf numFmtId="181" fontId="68" fillId="24" borderId="10" xfId="89" applyNumberFormat="1" applyFont="1" applyFill="1" applyBorder="1" applyAlignment="1" applyProtection="1">
      <alignment vertical="center"/>
      <protection/>
    </xf>
    <xf numFmtId="49" fontId="68" fillId="24" borderId="10" xfId="89" applyNumberFormat="1" applyFont="1" applyFill="1" applyBorder="1" applyAlignment="1" applyProtection="1">
      <alignment vertical="center"/>
      <protection/>
    </xf>
    <xf numFmtId="181" fontId="68" fillId="24" borderId="14" xfId="89" applyNumberFormat="1" applyFont="1" applyFill="1" applyBorder="1" applyAlignment="1" applyProtection="1">
      <alignment vertical="center"/>
      <protection/>
    </xf>
    <xf numFmtId="49" fontId="67" fillId="24" borderId="11" xfId="89" applyNumberFormat="1" applyFont="1" applyFill="1" applyBorder="1" applyAlignment="1" applyProtection="1">
      <alignment vertical="center"/>
      <protection/>
    </xf>
    <xf numFmtId="0" fontId="72" fillId="24" borderId="10" xfId="0" applyFont="1" applyFill="1" applyBorder="1" applyAlignment="1">
      <alignment horizontal="right" vertical="center"/>
    </xf>
    <xf numFmtId="49" fontId="67" fillId="24" borderId="10" xfId="89" applyNumberFormat="1" applyFont="1" applyFill="1" applyBorder="1" applyAlignment="1" applyProtection="1">
      <alignment vertical="center"/>
      <protection/>
    </xf>
    <xf numFmtId="181" fontId="67" fillId="24" borderId="15" xfId="89" applyNumberFormat="1" applyFont="1" applyFill="1" applyBorder="1" applyAlignment="1" applyProtection="1">
      <alignment vertical="center"/>
      <protection/>
    </xf>
    <xf numFmtId="181" fontId="67" fillId="24" borderId="10" xfId="89" applyNumberFormat="1" applyFont="1" applyFill="1" applyBorder="1" applyAlignment="1" applyProtection="1">
      <alignment vertical="center"/>
      <protection/>
    </xf>
    <xf numFmtId="0" fontId="62" fillId="24" borderId="10" xfId="0" applyFont="1" applyFill="1" applyBorder="1" applyAlignment="1">
      <alignment horizontal="justify" vertical="center"/>
    </xf>
    <xf numFmtId="0" fontId="0" fillId="0" borderId="0" xfId="89" applyFont="1" applyFill="1" applyAlignment="1">
      <alignment vertical="center"/>
      <protection/>
    </xf>
    <xf numFmtId="0" fontId="0" fillId="0" borderId="0" xfId="89" applyFont="1" applyFill="1" applyAlignment="1">
      <alignment/>
      <protection/>
    </xf>
    <xf numFmtId="0" fontId="1" fillId="0" borderId="0" xfId="89" applyFont="1" applyFill="1" applyAlignment="1">
      <alignment vertical="center"/>
      <protection/>
    </xf>
    <xf numFmtId="0" fontId="62" fillId="0" borderId="0" xfId="0" applyFont="1" applyFill="1" applyAlignment="1">
      <alignment vertical="center"/>
    </xf>
    <xf numFmtId="0" fontId="0" fillId="0" borderId="0" xfId="89" applyFont="1" applyFill="1" applyAlignment="1">
      <alignment horizontal="center" vertical="center"/>
      <protection/>
    </xf>
    <xf numFmtId="0" fontId="2" fillId="0" borderId="0" xfId="89" applyFont="1" applyFill="1" applyAlignment="1">
      <alignment horizontal="center" vertical="center" wrapText="1"/>
      <protection/>
    </xf>
    <xf numFmtId="182" fontId="0" fillId="0" borderId="0" xfId="89" applyNumberFormat="1" applyFont="1" applyFill="1" applyAlignment="1">
      <alignment horizontal="right"/>
      <protection/>
    </xf>
    <xf numFmtId="0" fontId="3" fillId="0" borderId="14" xfId="89" applyFont="1" applyFill="1" applyBorder="1" applyAlignment="1">
      <alignment horizontal="center" vertical="center"/>
      <protection/>
    </xf>
    <xf numFmtId="0" fontId="3" fillId="0" borderId="10" xfId="89" applyFont="1" applyFill="1" applyBorder="1" applyAlignment="1">
      <alignment horizontal="left" vertical="center"/>
      <protection/>
    </xf>
    <xf numFmtId="0" fontId="3" fillId="0" borderId="10" xfId="89" applyFont="1" applyFill="1" applyBorder="1" applyAlignment="1">
      <alignment horizontal="center" vertical="center"/>
      <protection/>
    </xf>
    <xf numFmtId="49" fontId="3" fillId="0" borderId="10" xfId="108" applyNumberFormat="1" applyFont="1" applyFill="1" applyBorder="1" applyAlignment="1">
      <alignment horizontal="left" vertical="center"/>
      <protection/>
    </xf>
    <xf numFmtId="0" fontId="72" fillId="0" borderId="10" xfId="0" applyFont="1" applyFill="1" applyBorder="1" applyAlignment="1">
      <alignment horizontal="left" vertical="center" wrapText="1"/>
    </xf>
    <xf numFmtId="0" fontId="72" fillId="0" borderId="10" xfId="0" applyFont="1" applyFill="1" applyBorder="1" applyAlignment="1">
      <alignment horizontal="center" vertical="center" wrapText="1"/>
    </xf>
    <xf numFmtId="0" fontId="21" fillId="0" borderId="10" xfId="38" applyFont="1" applyFill="1" applyBorder="1" applyAlignment="1">
      <alignment vertical="center" wrapText="1"/>
      <protection/>
    </xf>
    <xf numFmtId="178" fontId="21" fillId="0" borderId="10" xfId="0" applyNumberFormat="1" applyFont="1" applyFill="1" applyBorder="1" applyAlignment="1">
      <alignment horizontal="center" vertical="center"/>
    </xf>
    <xf numFmtId="1" fontId="21" fillId="0" borderId="10" xfId="38" applyNumberFormat="1" applyFont="1" applyFill="1" applyBorder="1" applyAlignment="1" applyProtection="1">
      <alignment vertical="center" wrapText="1"/>
      <protection locked="0"/>
    </xf>
    <xf numFmtId="3" fontId="72" fillId="0" borderId="10" xfId="0" applyNumberFormat="1" applyFont="1" applyFill="1" applyBorder="1" applyAlignment="1">
      <alignment horizontal="center" vertical="center" wrapText="1"/>
    </xf>
    <xf numFmtId="0" fontId="67"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49" fontId="3" fillId="0" borderId="14" xfId="108" applyNumberFormat="1" applyFont="1" applyFill="1" applyBorder="1" applyAlignment="1">
      <alignment horizontal="left" vertical="center"/>
      <protection/>
    </xf>
    <xf numFmtId="0" fontId="1" fillId="0" borderId="10" xfId="89" applyFont="1" applyFill="1" applyBorder="1" applyAlignment="1">
      <alignment vertical="center"/>
      <protection/>
    </xf>
    <xf numFmtId="0" fontId="1" fillId="0" borderId="10" xfId="89" applyFont="1" applyFill="1" applyBorder="1" applyAlignment="1">
      <alignment horizontal="center" vertical="center"/>
      <protection/>
    </xf>
    <xf numFmtId="0" fontId="22" fillId="24" borderId="0" xfId="0" applyFont="1" applyFill="1" applyBorder="1" applyAlignment="1">
      <alignment/>
    </xf>
    <xf numFmtId="0" fontId="22" fillId="0" borderId="0" xfId="0" applyFont="1" applyFill="1" applyBorder="1" applyAlignment="1">
      <alignment/>
    </xf>
    <xf numFmtId="4" fontId="4" fillId="0" borderId="0" xfId="0" applyNumberFormat="1" applyFont="1" applyFill="1" applyBorder="1" applyAlignment="1">
      <alignment horizontal="left" vertical="center" wrapText="1"/>
    </xf>
    <xf numFmtId="4" fontId="4" fillId="24" borderId="0" xfId="0" applyNumberFormat="1" applyFont="1" applyFill="1" applyBorder="1" applyAlignment="1">
      <alignment horizontal="left" vertical="center" wrapText="1"/>
    </xf>
    <xf numFmtId="178" fontId="22" fillId="0" borderId="0" xfId="0" applyNumberFormat="1" applyFont="1" applyFill="1" applyBorder="1" applyAlignment="1">
      <alignment horizontal="center"/>
    </xf>
    <xf numFmtId="0" fontId="23" fillId="24" borderId="0" xfId="0" applyFont="1" applyFill="1" applyBorder="1" applyAlignment="1">
      <alignment/>
    </xf>
    <xf numFmtId="178" fontId="22" fillId="24" borderId="0" xfId="0" applyNumberFormat="1" applyFont="1" applyFill="1" applyBorder="1" applyAlignment="1">
      <alignment horizontal="center"/>
    </xf>
    <xf numFmtId="178" fontId="22" fillId="24" borderId="0" xfId="0" applyNumberFormat="1" applyFont="1" applyFill="1" applyBorder="1" applyAlignment="1">
      <alignment/>
    </xf>
    <xf numFmtId="0" fontId="24" fillId="24" borderId="0" xfId="0" applyFont="1" applyFill="1" applyBorder="1" applyAlignment="1">
      <alignment horizontal="center" vertical="center"/>
    </xf>
    <xf numFmtId="0" fontId="4" fillId="24" borderId="0" xfId="0" applyFont="1" applyFill="1" applyBorder="1" applyAlignment="1">
      <alignment horizontal="left" vertical="center"/>
    </xf>
    <xf numFmtId="178" fontId="25" fillId="24" borderId="0" xfId="0" applyNumberFormat="1" applyFont="1" applyFill="1" applyBorder="1" applyAlignment="1">
      <alignment/>
    </xf>
    <xf numFmtId="0" fontId="22" fillId="0" borderId="10" xfId="0" applyFont="1" applyFill="1" applyBorder="1" applyAlignment="1">
      <alignment horizontal="center" vertical="center"/>
    </xf>
    <xf numFmtId="178" fontId="23" fillId="0" borderId="10" xfId="0" applyNumberFormat="1" applyFont="1" applyFill="1" applyBorder="1" applyAlignment="1">
      <alignment horizontal="center" vertical="center"/>
    </xf>
    <xf numFmtId="0" fontId="23" fillId="0" borderId="10" xfId="0" applyFont="1" applyFill="1" applyBorder="1" applyAlignment="1">
      <alignment horizontal="center" vertical="center"/>
    </xf>
    <xf numFmtId="178" fontId="22"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xf>
    <xf numFmtId="4" fontId="4" fillId="0" borderId="10" xfId="0" applyNumberFormat="1" applyFont="1" applyFill="1" applyBorder="1" applyAlignment="1">
      <alignment horizontal="left" vertical="center" wrapText="1"/>
    </xf>
    <xf numFmtId="178" fontId="4" fillId="0" borderId="10" xfId="0" applyNumberFormat="1" applyFont="1" applyFill="1" applyBorder="1" applyAlignment="1">
      <alignment horizontal="center" vertical="center" wrapText="1"/>
    </xf>
    <xf numFmtId="178" fontId="4" fillId="24" borderId="10" xfId="0" applyNumberFormat="1" applyFont="1" applyFill="1" applyBorder="1" applyAlignment="1">
      <alignment horizontal="left" vertical="center" wrapText="1"/>
    </xf>
    <xf numFmtId="0" fontId="0" fillId="0" borderId="0" xfId="0" applyFont="1" applyFill="1" applyBorder="1" applyAlignment="1">
      <alignment vertical="center"/>
    </xf>
    <xf numFmtId="178" fontId="4" fillId="24" borderId="13" xfId="0" applyNumberFormat="1" applyFont="1" applyFill="1" applyBorder="1" applyAlignment="1">
      <alignment horizontal="center" vertical="center" wrapText="1"/>
    </xf>
    <xf numFmtId="4" fontId="4" fillId="24" borderId="13" xfId="0" applyNumberFormat="1" applyFont="1" applyFill="1" applyBorder="1" applyAlignment="1">
      <alignment horizontal="left" vertical="center" wrapText="1"/>
    </xf>
    <xf numFmtId="178" fontId="4" fillId="24" borderId="16" xfId="0" applyNumberFormat="1" applyFont="1" applyFill="1" applyBorder="1" applyAlignment="1">
      <alignment horizontal="center" vertical="center" wrapText="1"/>
    </xf>
    <xf numFmtId="49" fontId="4" fillId="24" borderId="13" xfId="0" applyNumberFormat="1" applyFont="1" applyFill="1" applyBorder="1" applyAlignment="1">
      <alignment horizontal="left" vertical="center" wrapText="1"/>
    </xf>
    <xf numFmtId="0" fontId="0" fillId="0" borderId="0" xfId="109" applyFont="1" applyFill="1" applyAlignment="1">
      <alignment vertical="center"/>
      <protection/>
    </xf>
    <xf numFmtId="0" fontId="26" fillId="0" borderId="0" xfId="109" applyFont="1" applyFill="1" applyAlignment="1">
      <alignment/>
      <protection/>
    </xf>
    <xf numFmtId="0" fontId="0" fillId="0" borderId="0" xfId="109" applyFont="1" applyFill="1" applyAlignment="1">
      <alignment/>
      <protection/>
    </xf>
    <xf numFmtId="0" fontId="1" fillId="0" borderId="0" xfId="109" applyFont="1" applyFill="1" applyAlignment="1">
      <alignment vertical="center"/>
      <protection/>
    </xf>
    <xf numFmtId="0" fontId="3" fillId="0" borderId="0" xfId="109" applyFont="1" applyFill="1" applyAlignment="1">
      <alignment vertical="center"/>
      <protection/>
    </xf>
    <xf numFmtId="0" fontId="1" fillId="0" borderId="0" xfId="109" applyFont="1" applyFill="1" applyAlignment="1">
      <alignment/>
      <protection/>
    </xf>
    <xf numFmtId="0" fontId="0" fillId="0" borderId="0" xfId="109" applyFont="1" applyFill="1" applyAlignment="1">
      <alignment horizontal="center"/>
      <protection/>
    </xf>
    <xf numFmtId="0" fontId="6" fillId="0" borderId="0" xfId="109" applyFont="1" applyFill="1" applyAlignment="1">
      <alignment vertical="center"/>
      <protection/>
    </xf>
    <xf numFmtId="177" fontId="0" fillId="0" borderId="0" xfId="109" applyNumberFormat="1" applyFont="1" applyFill="1" applyAlignment="1">
      <alignment vertical="center"/>
      <protection/>
    </xf>
    <xf numFmtId="180" fontId="2" fillId="0" borderId="0" xfId="109" applyNumberFormat="1" applyFont="1" applyFill="1" applyBorder="1" applyAlignment="1">
      <alignment horizontal="center" vertical="center"/>
      <protection/>
    </xf>
    <xf numFmtId="0" fontId="9" fillId="0" borderId="0" xfId="109" applyFont="1" applyFill="1" applyAlignment="1">
      <alignment/>
      <protection/>
    </xf>
    <xf numFmtId="0" fontId="9" fillId="0" borderId="0" xfId="109" applyFont="1" applyFill="1" applyAlignment="1">
      <alignment horizontal="center"/>
      <protection/>
    </xf>
    <xf numFmtId="183" fontId="0" fillId="0" borderId="0" xfId="0" applyNumberFormat="1" applyFont="1" applyFill="1" applyAlignment="1">
      <alignment horizontal="right" vertical="center" wrapText="1"/>
    </xf>
    <xf numFmtId="0" fontId="3" fillId="0" borderId="14" xfId="95" applyNumberFormat="1" applyFont="1" applyFill="1" applyBorder="1" applyAlignment="1" applyProtection="1">
      <alignment horizontal="center" vertical="center"/>
      <protection/>
    </xf>
    <xf numFmtId="0" fontId="3" fillId="0" borderId="12" xfId="95" applyNumberFormat="1" applyFont="1" applyFill="1" applyBorder="1" applyAlignment="1" applyProtection="1">
      <alignment horizontal="center" vertical="center"/>
      <protection/>
    </xf>
    <xf numFmtId="0" fontId="3" fillId="0" borderId="10" xfId="95" applyNumberFormat="1" applyFont="1" applyFill="1" applyBorder="1" applyAlignment="1" applyProtection="1">
      <alignment horizontal="center" vertical="center"/>
      <protection/>
    </xf>
    <xf numFmtId="0" fontId="3" fillId="0" borderId="10" xfId="95" applyNumberFormat="1" applyFont="1" applyFill="1" applyBorder="1" applyAlignment="1" applyProtection="1">
      <alignment horizontal="left" vertical="center"/>
      <protection/>
    </xf>
    <xf numFmtId="184" fontId="3" fillId="0" borderId="10" xfId="99" applyNumberFormat="1" applyFont="1" applyFill="1" applyBorder="1" applyAlignment="1">
      <alignment horizontal="right" vertical="center" wrapText="1"/>
      <protection/>
    </xf>
    <xf numFmtId="177" fontId="3" fillId="0" borderId="10" xfId="95" applyNumberFormat="1" applyFont="1" applyFill="1" applyBorder="1" applyAlignment="1" applyProtection="1">
      <alignment horizontal="left" vertical="center"/>
      <protection/>
    </xf>
    <xf numFmtId="0" fontId="1" fillId="0" borderId="10" xfId="95" applyNumberFormat="1" applyFont="1" applyFill="1" applyBorder="1" applyAlignment="1" applyProtection="1">
      <alignment horizontal="left" vertical="center"/>
      <protection/>
    </xf>
    <xf numFmtId="184" fontId="1" fillId="0" borderId="10" xfId="99" applyNumberFormat="1" applyFont="1" applyFill="1" applyBorder="1" applyAlignment="1">
      <alignment horizontal="right" vertical="center" wrapText="1"/>
      <protection/>
    </xf>
    <xf numFmtId="177" fontId="1" fillId="0" borderId="10" xfId="95" applyNumberFormat="1" applyFont="1" applyFill="1" applyBorder="1" applyAlignment="1" applyProtection="1">
      <alignment horizontal="left" vertical="center"/>
      <protection/>
    </xf>
    <xf numFmtId="177" fontId="3" fillId="0" borderId="10" xfId="95" applyNumberFormat="1" applyFont="1" applyFill="1" applyBorder="1" applyAlignment="1" applyProtection="1">
      <alignment vertical="center"/>
      <protection/>
    </xf>
    <xf numFmtId="178" fontId="3" fillId="0" borderId="10" xfId="99" applyNumberFormat="1" applyFont="1" applyFill="1" applyBorder="1" applyAlignment="1">
      <alignment horizontal="right" vertical="center" wrapText="1"/>
      <protection/>
    </xf>
    <xf numFmtId="3" fontId="3" fillId="0" borderId="10" xfId="88" applyNumberFormat="1" applyFont="1" applyFill="1" applyBorder="1" applyAlignment="1" applyProtection="1">
      <alignment horizontal="left" vertical="center"/>
      <protection/>
    </xf>
    <xf numFmtId="0" fontId="1" fillId="0" borderId="10" xfId="109" applyFont="1" applyFill="1" applyBorder="1" applyAlignment="1">
      <alignment vertical="center"/>
      <protection/>
    </xf>
    <xf numFmtId="0" fontId="3" fillId="0" borderId="10" xfId="88" applyNumberFormat="1" applyFont="1" applyFill="1" applyBorder="1" applyAlignment="1" applyProtection="1">
      <alignment horizontal="left" vertical="center"/>
      <protection/>
    </xf>
    <xf numFmtId="0" fontId="62" fillId="0" borderId="10" xfId="109" applyFont="1" applyFill="1" applyBorder="1" applyAlignment="1">
      <alignment vertical="center"/>
      <protection/>
    </xf>
    <xf numFmtId="176" fontId="1" fillId="0" borderId="10" xfId="79" applyNumberFormat="1" applyFont="1" applyFill="1" applyBorder="1" applyAlignment="1">
      <alignment vertical="center"/>
      <protection/>
    </xf>
    <xf numFmtId="176" fontId="1" fillId="0" borderId="17" xfId="79" applyNumberFormat="1" applyFont="1" applyFill="1" applyBorder="1" applyAlignment="1">
      <alignment vertical="center"/>
      <protection/>
    </xf>
    <xf numFmtId="0" fontId="1" fillId="0" borderId="0" xfId="95" applyFont="1" applyFill="1" applyAlignment="1">
      <alignment/>
      <protection/>
    </xf>
    <xf numFmtId="0" fontId="3" fillId="0" borderId="10" xfId="95" applyFont="1" applyFill="1" applyBorder="1" applyAlignment="1">
      <alignment horizontal="center" vertical="center"/>
      <protection/>
    </xf>
    <xf numFmtId="177" fontId="3" fillId="0" borderId="10" xfId="95" applyNumberFormat="1" applyFont="1" applyFill="1" applyBorder="1" applyAlignment="1">
      <alignment horizontal="center" vertical="center"/>
      <protection/>
    </xf>
    <xf numFmtId="0" fontId="1" fillId="0" borderId="0" xfId="109" applyFont="1" applyFill="1" applyAlignment="1">
      <alignment horizontal="center"/>
      <protection/>
    </xf>
    <xf numFmtId="0" fontId="1" fillId="0" borderId="0" xfId="109" applyFont="1" applyFill="1" applyAlignment="1">
      <alignment horizontal="right" vertical="center"/>
      <protection/>
    </xf>
    <xf numFmtId="0" fontId="61" fillId="0" borderId="0" xfId="0" applyFont="1" applyFill="1" applyAlignment="1">
      <alignment vertical="center"/>
    </xf>
    <xf numFmtId="0" fontId="62" fillId="0" borderId="0" xfId="0" applyFont="1" applyFill="1" applyAlignment="1">
      <alignment vertical="center"/>
    </xf>
    <xf numFmtId="0" fontId="70" fillId="0" borderId="0" xfId="0" applyFont="1" applyFill="1" applyAlignment="1">
      <alignment vertical="center"/>
    </xf>
    <xf numFmtId="0" fontId="73" fillId="0" borderId="0" xfId="0" applyFont="1" applyFill="1" applyAlignment="1">
      <alignment horizontal="center" vertical="center"/>
    </xf>
    <xf numFmtId="0" fontId="61" fillId="0" borderId="0" xfId="0" applyFont="1" applyFill="1" applyBorder="1" applyAlignment="1">
      <alignment vertical="center"/>
    </xf>
    <xf numFmtId="0" fontId="74" fillId="0" borderId="0" xfId="0" applyFont="1" applyFill="1" applyBorder="1" applyAlignment="1">
      <alignment horizontal="right" vertical="center"/>
    </xf>
    <xf numFmtId="0" fontId="75" fillId="0" borderId="10" xfId="0" applyFont="1" applyFill="1" applyBorder="1" applyAlignment="1">
      <alignment horizontal="center" vertical="center"/>
    </xf>
    <xf numFmtId="0" fontId="75" fillId="0" borderId="10" xfId="0" applyFont="1" applyFill="1" applyBorder="1" applyAlignment="1">
      <alignment horizontal="center" vertical="center" wrapText="1"/>
    </xf>
    <xf numFmtId="0" fontId="1" fillId="0" borderId="10" xfId="88" applyFont="1" applyFill="1" applyBorder="1" applyAlignment="1" applyProtection="1">
      <alignment vertical="center"/>
      <protection locked="0"/>
    </xf>
    <xf numFmtId="0" fontId="1" fillId="0" borderId="10" xfId="101" applyNumberFormat="1" applyFont="1" applyFill="1" applyBorder="1" applyAlignment="1">
      <alignment horizontal="right" vertical="center"/>
      <protection/>
    </xf>
    <xf numFmtId="0" fontId="3" fillId="0" borderId="10" xfId="101" applyNumberFormat="1" applyFont="1" applyFill="1" applyBorder="1" applyAlignment="1">
      <alignment horizontal="right" vertical="center"/>
      <protection/>
    </xf>
    <xf numFmtId="0" fontId="62" fillId="0" borderId="10" xfId="101" applyNumberFormat="1" applyFont="1" applyFill="1" applyBorder="1" applyAlignment="1">
      <alignment horizontal="right" vertical="center"/>
      <protection/>
    </xf>
    <xf numFmtId="178" fontId="1" fillId="0" borderId="10" xfId="88" applyNumberFormat="1" applyFont="1" applyFill="1" applyBorder="1" applyAlignment="1" applyProtection="1">
      <alignment vertical="center"/>
      <protection locked="0"/>
    </xf>
    <xf numFmtId="0" fontId="1" fillId="0" borderId="10" xfId="62" applyNumberFormat="1" applyFont="1" applyFill="1" applyBorder="1" applyAlignment="1" applyProtection="1">
      <alignment vertical="center"/>
      <protection/>
    </xf>
    <xf numFmtId="0" fontId="62" fillId="0" borderId="10" xfId="62" applyNumberFormat="1" applyFont="1" applyFill="1" applyBorder="1" applyAlignment="1" applyProtection="1">
      <alignment vertical="center"/>
      <protection/>
    </xf>
    <xf numFmtId="0" fontId="3" fillId="0" borderId="10" xfId="88" applyFont="1" applyFill="1" applyBorder="1" applyAlignment="1">
      <alignment horizontal="center" vertical="center"/>
      <protection/>
    </xf>
    <xf numFmtId="0" fontId="76" fillId="0" borderId="0" xfId="0" applyFont="1" applyFill="1" applyAlignment="1">
      <alignment vertical="center"/>
    </xf>
    <xf numFmtId="0" fontId="77" fillId="0" borderId="0" xfId="0" applyFont="1" applyFill="1" applyAlignment="1">
      <alignment horizontal="left" vertical="center" wrapText="1"/>
    </xf>
    <xf numFmtId="0" fontId="77" fillId="0" borderId="0" xfId="0" applyFont="1" applyFill="1" applyAlignment="1">
      <alignment horizontal="left" vertical="center"/>
    </xf>
    <xf numFmtId="0" fontId="3" fillId="0" borderId="10" xfId="0" applyFont="1" applyFill="1" applyBorder="1" applyAlignment="1">
      <alignment vertical="center"/>
    </xf>
    <xf numFmtId="178" fontId="3" fillId="0" borderId="10" xfId="0" applyNumberFormat="1" applyFont="1" applyFill="1" applyBorder="1" applyAlignment="1">
      <alignment horizontal="right" vertical="center" wrapText="1"/>
    </xf>
    <xf numFmtId="0" fontId="1" fillId="0" borderId="10" xfId="108" applyFont="1" applyFill="1" applyBorder="1" applyAlignment="1">
      <alignment vertical="center"/>
      <protection/>
    </xf>
    <xf numFmtId="178" fontId="1" fillId="0" borderId="10" xfId="0" applyNumberFormat="1" applyFont="1" applyFill="1" applyBorder="1" applyAlignment="1">
      <alignment horizontal="right" vertical="center" wrapText="1"/>
    </xf>
    <xf numFmtId="49" fontId="1" fillId="0" borderId="10" xfId="108" applyNumberFormat="1" applyFont="1" applyFill="1" applyBorder="1" applyAlignment="1">
      <alignment horizontal="left" vertical="center"/>
      <protection/>
    </xf>
    <xf numFmtId="0" fontId="1" fillId="0" borderId="10" xfId="108" applyNumberFormat="1" applyFont="1" applyFill="1" applyBorder="1" applyAlignment="1">
      <alignment horizontal="right" vertical="center"/>
      <protection/>
    </xf>
    <xf numFmtId="0" fontId="1"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61" fillId="0" borderId="0" xfId="94" applyFont="1" applyFill="1" applyAlignment="1">
      <alignment vertical="center"/>
      <protection/>
    </xf>
    <xf numFmtId="0" fontId="62" fillId="0" borderId="0" xfId="94" applyFont="1" applyFill="1" applyAlignment="1">
      <alignment vertical="center"/>
      <protection/>
    </xf>
    <xf numFmtId="0" fontId="61" fillId="0" borderId="0" xfId="94" applyFont="1" applyFill="1" applyBorder="1" applyAlignment="1">
      <alignment vertical="center"/>
      <protection/>
    </xf>
    <xf numFmtId="178" fontId="61" fillId="0" borderId="0" xfId="94" applyNumberFormat="1" applyFont="1" applyFill="1" applyBorder="1" applyAlignment="1">
      <alignment vertical="center"/>
      <protection/>
    </xf>
    <xf numFmtId="0" fontId="70" fillId="0" borderId="0" xfId="94" applyFont="1" applyFill="1" applyBorder="1" applyAlignment="1">
      <alignment vertical="center"/>
      <protection/>
    </xf>
    <xf numFmtId="0" fontId="2" fillId="25" borderId="0" xfId="94" applyFont="1" applyFill="1" applyBorder="1" applyAlignment="1">
      <alignment horizontal="center" vertical="center" wrapText="1"/>
      <protection/>
    </xf>
    <xf numFmtId="178" fontId="2" fillId="25" borderId="0" xfId="94" applyNumberFormat="1" applyFont="1" applyFill="1" applyBorder="1" applyAlignment="1">
      <alignment horizontal="center" vertical="center" wrapText="1"/>
      <protection/>
    </xf>
    <xf numFmtId="0" fontId="78" fillId="25" borderId="0" xfId="94" applyFont="1" applyFill="1" applyBorder="1" applyAlignment="1">
      <alignment vertical="center" wrapText="1"/>
      <protection/>
    </xf>
    <xf numFmtId="178" fontId="69" fillId="25" borderId="0" xfId="94" applyNumberFormat="1" applyFont="1" applyFill="1" applyBorder="1" applyAlignment="1">
      <alignment horizontal="right" wrapText="1"/>
      <protection/>
    </xf>
    <xf numFmtId="0" fontId="68" fillId="25" borderId="10" xfId="94" applyFont="1" applyFill="1" applyBorder="1" applyAlignment="1">
      <alignment horizontal="center" vertical="center" wrapText="1"/>
      <protection/>
    </xf>
    <xf numFmtId="178" fontId="68" fillId="25" borderId="10" xfId="94" applyNumberFormat="1" applyFont="1" applyFill="1" applyBorder="1" applyAlignment="1">
      <alignment horizontal="center" vertical="center" wrapText="1"/>
      <protection/>
    </xf>
    <xf numFmtId="0" fontId="8" fillId="26" borderId="10" xfId="94" applyNumberFormat="1" applyFont="1" applyFill="1" applyBorder="1" applyAlignment="1" applyProtection="1">
      <alignment horizontal="center" vertical="center"/>
      <protection/>
    </xf>
    <xf numFmtId="178" fontId="1" fillId="0" borderId="10" xfId="89" applyNumberFormat="1" applyFont="1" applyFill="1" applyBorder="1" applyAlignment="1">
      <alignment horizontal="center" vertical="center" wrapText="1"/>
      <protection/>
    </xf>
    <xf numFmtId="0" fontId="61" fillId="0" borderId="0" xfId="93" applyFont="1" applyFill="1" applyAlignment="1">
      <alignment vertical="center"/>
      <protection/>
    </xf>
    <xf numFmtId="0" fontId="62" fillId="0" borderId="0" xfId="93" applyFont="1" applyFill="1" applyAlignment="1">
      <alignment vertical="center"/>
      <protection/>
    </xf>
    <xf numFmtId="0" fontId="1" fillId="0" borderId="0" xfId="0" applyFont="1" applyAlignment="1">
      <alignment vertical="center"/>
    </xf>
    <xf numFmtId="178" fontId="61" fillId="0" borderId="0" xfId="93" applyNumberFormat="1" applyFont="1" applyFill="1" applyAlignment="1">
      <alignment horizontal="center" vertical="center"/>
      <protection/>
    </xf>
    <xf numFmtId="185" fontId="6" fillId="0" borderId="0" xfId="106" applyNumberFormat="1" applyFont="1">
      <alignment vertical="center"/>
      <protection/>
    </xf>
    <xf numFmtId="0" fontId="31" fillId="0" borderId="0" xfId="93" applyFont="1" applyFill="1" applyBorder="1" applyAlignment="1">
      <alignment horizontal="center" vertical="center" wrapText="1"/>
      <protection/>
    </xf>
    <xf numFmtId="178" fontId="31" fillId="0" borderId="0" xfId="93" applyNumberFormat="1" applyFont="1" applyFill="1" applyBorder="1" applyAlignment="1">
      <alignment horizontal="center" vertical="center" wrapText="1"/>
      <protection/>
    </xf>
    <xf numFmtId="0" fontId="69" fillId="0" borderId="18" xfId="93" applyFont="1" applyFill="1" applyBorder="1" applyAlignment="1">
      <alignment vertical="center"/>
      <protection/>
    </xf>
    <xf numFmtId="178" fontId="69" fillId="0" borderId="18" xfId="93" applyNumberFormat="1" applyFont="1" applyFill="1" applyBorder="1" applyAlignment="1">
      <alignment horizontal="right"/>
      <protection/>
    </xf>
    <xf numFmtId="0" fontId="68" fillId="0" borderId="10" xfId="93" applyFont="1" applyFill="1" applyBorder="1" applyAlignment="1">
      <alignment horizontal="center" vertical="center"/>
      <protection/>
    </xf>
    <xf numFmtId="178" fontId="68" fillId="0" borderId="10" xfId="93" applyNumberFormat="1" applyFont="1" applyFill="1" applyBorder="1" applyAlignment="1">
      <alignment horizontal="center" vertical="center"/>
      <protection/>
    </xf>
    <xf numFmtId="0" fontId="68" fillId="0" borderId="10" xfId="93" applyFont="1" applyFill="1" applyBorder="1" applyAlignment="1">
      <alignment horizontal="left" vertical="center"/>
      <protection/>
    </xf>
    <xf numFmtId="178" fontId="68" fillId="0" borderId="10" xfId="93" applyNumberFormat="1" applyFont="1" applyFill="1" applyBorder="1" applyAlignment="1">
      <alignment horizontal="center" vertical="center" wrapText="1"/>
      <protection/>
    </xf>
    <xf numFmtId="0" fontId="67" fillId="0" borderId="10" xfId="93" applyFont="1" applyFill="1" applyBorder="1" applyAlignment="1">
      <alignment horizontal="left" vertical="center"/>
      <protection/>
    </xf>
    <xf numFmtId="0" fontId="62" fillId="0" borderId="0" xfId="93" applyFont="1" applyFill="1" applyAlignment="1">
      <alignment vertical="center"/>
      <protection/>
    </xf>
    <xf numFmtId="0" fontId="67" fillId="0" borderId="0" xfId="93" applyFont="1" applyFill="1" applyBorder="1" applyAlignment="1">
      <alignment horizontal="left" vertical="center"/>
      <protection/>
    </xf>
    <xf numFmtId="178" fontId="62" fillId="0" borderId="0" xfId="93" applyNumberFormat="1" applyFont="1" applyFill="1" applyAlignment="1">
      <alignment horizontal="center" vertical="center"/>
      <protection/>
    </xf>
    <xf numFmtId="185" fontId="0" fillId="0" borderId="0" xfId="107" applyNumberFormat="1">
      <alignment vertical="center"/>
      <protection/>
    </xf>
    <xf numFmtId="185" fontId="3" fillId="0" borderId="0" xfId="107" applyNumberFormat="1" applyFont="1">
      <alignment vertical="center"/>
      <protection/>
    </xf>
    <xf numFmtId="185" fontId="1" fillId="0" borderId="0" xfId="107" applyNumberFormat="1" applyFont="1">
      <alignment vertical="center"/>
      <protection/>
    </xf>
    <xf numFmtId="185" fontId="0" fillId="0" borderId="0" xfId="107" applyNumberFormat="1" applyAlignment="1">
      <alignment vertical="center" wrapText="1"/>
      <protection/>
    </xf>
    <xf numFmtId="186" fontId="0" fillId="0" borderId="0" xfId="107" applyNumberFormat="1">
      <alignment vertical="center"/>
      <protection/>
    </xf>
    <xf numFmtId="185" fontId="6" fillId="0" borderId="0" xfId="107" applyNumberFormat="1" applyFont="1" applyAlignment="1">
      <alignment vertical="center" wrapText="1"/>
      <protection/>
    </xf>
    <xf numFmtId="185" fontId="32" fillId="0" borderId="0" xfId="107" applyNumberFormat="1" applyFont="1" applyFill="1" applyAlignment="1" applyProtection="1">
      <alignment horizontal="center" vertical="center" wrapText="1"/>
      <protection/>
    </xf>
    <xf numFmtId="185" fontId="0" fillId="0" borderId="0" xfId="107" applyNumberFormat="1" applyAlignment="1">
      <alignment horizontal="center" vertical="center"/>
      <protection/>
    </xf>
    <xf numFmtId="185" fontId="3" fillId="0" borderId="19" xfId="107" applyNumberFormat="1" applyFont="1" applyFill="1" applyBorder="1" applyAlignment="1" applyProtection="1">
      <alignment horizontal="center" vertical="center" wrapText="1"/>
      <protection/>
    </xf>
    <xf numFmtId="185" fontId="3" fillId="0" borderId="10" xfId="107" applyNumberFormat="1" applyFont="1" applyFill="1" applyBorder="1" applyAlignment="1" applyProtection="1">
      <alignment horizontal="center" vertical="center" wrapText="1"/>
      <protection/>
    </xf>
    <xf numFmtId="0" fontId="11" fillId="0" borderId="19" xfId="0" applyFont="1" applyFill="1" applyBorder="1" applyAlignment="1">
      <alignment horizontal="center" vertical="center" wrapText="1"/>
    </xf>
    <xf numFmtId="0" fontId="11" fillId="0" borderId="10" xfId="0" applyFont="1" applyFill="1" applyBorder="1" applyAlignment="1">
      <alignment horizontal="center" vertical="center" wrapText="1"/>
    </xf>
    <xf numFmtId="186" fontId="3" fillId="0" borderId="10" xfId="107" applyNumberFormat="1" applyFont="1" applyBorder="1" applyAlignment="1">
      <alignment horizontal="center" vertical="center"/>
      <protection/>
    </xf>
    <xf numFmtId="185" fontId="3" fillId="0" borderId="17" xfId="107" applyNumberFormat="1" applyFont="1" applyFill="1" applyBorder="1" applyAlignment="1" applyProtection="1">
      <alignment horizontal="center" vertical="center" wrapText="1"/>
      <protection/>
    </xf>
    <xf numFmtId="185" fontId="3" fillId="0" borderId="20" xfId="107" applyNumberFormat="1" applyFont="1" applyFill="1" applyBorder="1" applyAlignment="1" applyProtection="1">
      <alignment horizontal="center" vertical="center" wrapText="1"/>
      <protection/>
    </xf>
    <xf numFmtId="0" fontId="11" fillId="0" borderId="20" xfId="0" applyFont="1" applyFill="1" applyBorder="1" applyAlignment="1">
      <alignment horizontal="center" vertical="center" wrapText="1"/>
    </xf>
    <xf numFmtId="185" fontId="1" fillId="0" borderId="10" xfId="107" applyNumberFormat="1" applyFont="1" applyFill="1" applyBorder="1" applyAlignment="1" applyProtection="1">
      <alignment horizontal="left" vertical="center" wrapText="1"/>
      <protection/>
    </xf>
    <xf numFmtId="185" fontId="1" fillId="0" borderId="10" xfId="107" applyNumberFormat="1" applyFont="1" applyFill="1" applyBorder="1" applyAlignment="1" applyProtection="1">
      <alignment horizontal="left" vertical="center"/>
      <protection/>
    </xf>
    <xf numFmtId="186" fontId="1" fillId="0" borderId="10" xfId="107" applyNumberFormat="1" applyFont="1" applyBorder="1">
      <alignment vertical="center"/>
      <protection/>
    </xf>
    <xf numFmtId="185" fontId="1" fillId="0" borderId="10" xfId="107" applyNumberFormat="1" applyFont="1" applyFill="1" applyBorder="1" applyAlignment="1" applyProtection="1">
      <alignment horizontal="left" vertical="center" indent="1"/>
      <protection/>
    </xf>
    <xf numFmtId="185" fontId="1" fillId="0" borderId="10" xfId="107" applyNumberFormat="1" applyFont="1" applyBorder="1">
      <alignment vertical="center"/>
      <protection/>
    </xf>
    <xf numFmtId="185" fontId="1" fillId="0" borderId="10" xfId="107" applyNumberFormat="1" applyFont="1" applyBorder="1" applyAlignment="1">
      <alignment vertical="center" wrapText="1"/>
      <protection/>
    </xf>
    <xf numFmtId="185" fontId="1" fillId="0" borderId="10" xfId="107" applyNumberFormat="1" applyFont="1" applyFill="1" applyBorder="1">
      <alignment vertical="center"/>
      <protection/>
    </xf>
    <xf numFmtId="185" fontId="0" fillId="0" borderId="10" xfId="106" applyNumberFormat="1" applyBorder="1">
      <alignment vertical="center"/>
      <protection/>
    </xf>
    <xf numFmtId="187" fontId="18" fillId="0" borderId="21" xfId="0" applyNumberFormat="1" applyFont="1" applyFill="1" applyBorder="1" applyAlignment="1" applyProtection="1">
      <alignment horizontal="right" vertical="center"/>
      <protection/>
    </xf>
    <xf numFmtId="185" fontId="1" fillId="0" borderId="10" xfId="107" applyNumberFormat="1" applyFont="1" applyBorder="1" applyAlignment="1">
      <alignment horizontal="center" vertical="center" wrapText="1"/>
      <protection/>
    </xf>
    <xf numFmtId="185" fontId="1" fillId="0" borderId="0" xfId="107" applyNumberFormat="1" applyFont="1" applyAlignment="1">
      <alignment vertical="center" wrapText="1"/>
      <protection/>
    </xf>
    <xf numFmtId="186" fontId="1" fillId="0" borderId="0" xfId="107" applyNumberFormat="1" applyFont="1">
      <alignment vertical="center"/>
      <protection/>
    </xf>
    <xf numFmtId="0" fontId="8" fillId="0" borderId="0" xfId="0" applyFont="1" applyFill="1" applyAlignment="1">
      <alignment horizontal="left" vertical="center" wrapText="1"/>
    </xf>
    <xf numFmtId="186" fontId="8" fillId="0" borderId="0" xfId="0" applyNumberFormat="1" applyFont="1" applyFill="1" applyAlignment="1">
      <alignment vertical="center" wrapText="1"/>
    </xf>
    <xf numFmtId="0" fontId="8" fillId="0" borderId="0" xfId="0" applyFont="1" applyFill="1" applyAlignment="1">
      <alignment vertical="center" wrapText="1"/>
    </xf>
    <xf numFmtId="185" fontId="33" fillId="0" borderId="0" xfId="107" applyNumberFormat="1" applyFont="1">
      <alignment vertical="center"/>
      <protection/>
    </xf>
    <xf numFmtId="185" fontId="31" fillId="0" borderId="0" xfId="107" applyNumberFormat="1" applyFont="1" applyFill="1" applyAlignment="1" applyProtection="1">
      <alignment horizontal="center" vertical="center" wrapText="1"/>
      <protection/>
    </xf>
    <xf numFmtId="185" fontId="0" fillId="0" borderId="0" xfId="107" applyNumberFormat="1" applyFill="1" applyBorder="1" applyAlignment="1" applyProtection="1">
      <alignment vertical="center" wrapText="1"/>
      <protection/>
    </xf>
    <xf numFmtId="185" fontId="0" fillId="0" borderId="0" xfId="107" applyNumberFormat="1" applyFill="1" applyBorder="1" applyAlignment="1" applyProtection="1">
      <alignment vertical="center"/>
      <protection/>
    </xf>
    <xf numFmtId="185" fontId="0" fillId="0" borderId="0" xfId="107" applyNumberFormat="1" applyFill="1" applyAlignment="1" applyProtection="1">
      <alignment horizontal="center" vertical="center"/>
      <protection/>
    </xf>
    <xf numFmtId="186" fontId="33" fillId="0" borderId="10" xfId="107" applyNumberFormat="1" applyFont="1" applyBorder="1" applyAlignment="1">
      <alignment horizontal="center" vertical="center"/>
      <protection/>
    </xf>
    <xf numFmtId="0" fontId="11" fillId="0" borderId="17" xfId="0" applyFont="1" applyFill="1" applyBorder="1" applyAlignment="1">
      <alignment horizontal="center" vertical="center" wrapText="1"/>
    </xf>
    <xf numFmtId="185" fontId="1" fillId="0" borderId="10" xfId="107" applyNumberFormat="1" applyFont="1" applyFill="1" applyBorder="1" applyAlignment="1" applyProtection="1">
      <alignment horizontal="center" vertical="center"/>
      <protection/>
    </xf>
    <xf numFmtId="186" fontId="0" fillId="0" borderId="10" xfId="107" applyNumberFormat="1" applyBorder="1">
      <alignment vertical="center"/>
      <protection/>
    </xf>
    <xf numFmtId="185" fontId="1" fillId="0" borderId="10" xfId="107" applyNumberFormat="1" applyFont="1" applyFill="1" applyBorder="1" applyAlignment="1" applyProtection="1">
      <alignment horizontal="right" vertical="center"/>
      <protection/>
    </xf>
    <xf numFmtId="185" fontId="23" fillId="0" borderId="10" xfId="106" applyNumberFormat="1" applyFont="1" applyFill="1" applyBorder="1" applyAlignment="1" applyProtection="1">
      <alignment horizontal="left" vertical="center" indent="1"/>
      <protection/>
    </xf>
    <xf numFmtId="185" fontId="1" fillId="0" borderId="10" xfId="107" applyNumberFormat="1" applyFont="1" applyFill="1" applyBorder="1" applyAlignment="1" applyProtection="1">
      <alignment vertical="center" wrapText="1"/>
      <protection/>
    </xf>
    <xf numFmtId="185" fontId="1" fillId="0" borderId="10" xfId="107" applyNumberFormat="1" applyFont="1" applyFill="1" applyBorder="1" applyAlignment="1" applyProtection="1">
      <alignment horizontal="center" vertical="center" wrapText="1"/>
      <protection/>
    </xf>
    <xf numFmtId="0" fontId="18" fillId="0" borderId="0" xfId="0" applyFont="1" applyFill="1" applyAlignment="1">
      <alignment horizontal="left" vertical="center" wrapText="1"/>
    </xf>
    <xf numFmtId="0" fontId="33" fillId="0" borderId="0" xfId="0" applyFont="1" applyAlignment="1">
      <alignment vertical="center"/>
    </xf>
    <xf numFmtId="0" fontId="0" fillId="0" borderId="0" xfId="0" applyAlignment="1">
      <alignment vertical="center"/>
    </xf>
    <xf numFmtId="188" fontId="0" fillId="0" borderId="0" xfId="0" applyNumberFormat="1" applyAlignment="1">
      <alignment vertical="center"/>
    </xf>
    <xf numFmtId="0" fontId="34" fillId="0" borderId="0" xfId="0" applyFont="1" applyAlignment="1">
      <alignment horizontal="center" vertical="center"/>
    </xf>
    <xf numFmtId="0" fontId="34" fillId="0" borderId="0" xfId="0" applyFont="1" applyAlignment="1">
      <alignment vertical="center"/>
    </xf>
    <xf numFmtId="0" fontId="35" fillId="26" borderId="10" xfId="0" applyFont="1" applyFill="1" applyBorder="1" applyAlignment="1">
      <alignment horizontal="center" vertical="center" wrapText="1"/>
    </xf>
    <xf numFmtId="188" fontId="35" fillId="26" borderId="10" xfId="0" applyNumberFormat="1" applyFont="1" applyFill="1" applyBorder="1" applyAlignment="1">
      <alignment horizontal="center" vertical="center" wrapText="1"/>
    </xf>
    <xf numFmtId="0" fontId="11" fillId="26" borderId="10" xfId="0" applyFont="1" applyFill="1" applyBorder="1" applyAlignment="1">
      <alignment horizontal="left" vertical="center" wrapText="1"/>
    </xf>
    <xf numFmtId="0" fontId="8" fillId="26" borderId="10" xfId="0" applyFont="1" applyFill="1" applyBorder="1" applyAlignment="1">
      <alignment horizontal="center" vertical="center" wrapText="1"/>
    </xf>
    <xf numFmtId="188" fontId="8" fillId="26" borderId="10" xfId="0" applyNumberFormat="1" applyFont="1" applyFill="1" applyBorder="1" applyAlignment="1">
      <alignment horizontal="center" vertical="center" wrapText="1"/>
    </xf>
    <xf numFmtId="0" fontId="8" fillId="26" borderId="10" xfId="0" applyFont="1" applyFill="1" applyBorder="1" applyAlignment="1">
      <alignment horizontal="left" vertical="center" wrapText="1"/>
    </xf>
    <xf numFmtId="0" fontId="8" fillId="26" borderId="10" xfId="0" applyFont="1" applyFill="1" applyBorder="1" applyAlignment="1">
      <alignment horizontal="right" vertical="center" wrapText="1"/>
    </xf>
    <xf numFmtId="188" fontId="8" fillId="26" borderId="10" xfId="0" applyNumberFormat="1" applyFont="1" applyFill="1" applyBorder="1" applyAlignment="1">
      <alignment horizontal="right" vertical="center" wrapText="1"/>
    </xf>
    <xf numFmtId="0" fontId="0" fillId="0" borderId="0" xfId="0" applyAlignment="1">
      <alignment horizontal="right" vertical="center"/>
    </xf>
    <xf numFmtId="0" fontId="11" fillId="26" borderId="10" xfId="0" applyFont="1" applyFill="1" applyBorder="1" applyAlignment="1">
      <alignment horizontal="right" vertical="center" wrapText="1"/>
    </xf>
    <xf numFmtId="188" fontId="11" fillId="26" borderId="10" xfId="0" applyNumberFormat="1" applyFont="1" applyFill="1" applyBorder="1" applyAlignment="1">
      <alignment horizontal="right" vertical="center" wrapText="1"/>
    </xf>
    <xf numFmtId="188" fontId="1" fillId="0" borderId="10" xfId="0" applyNumberFormat="1" applyFont="1" applyBorder="1" applyAlignment="1">
      <alignment horizontal="right" vertical="center"/>
    </xf>
    <xf numFmtId="0" fontId="11" fillId="26" borderId="10" xfId="0" applyFont="1" applyFill="1" applyBorder="1" applyAlignment="1">
      <alignment horizontal="justify" vertical="center" wrapText="1"/>
    </xf>
    <xf numFmtId="0" fontId="8" fillId="26" borderId="10" xfId="0" applyFont="1" applyFill="1" applyBorder="1" applyAlignment="1">
      <alignment horizontal="justify" vertical="center" wrapText="1"/>
    </xf>
    <xf numFmtId="0" fontId="11" fillId="26" borderId="10" xfId="0" applyFont="1" applyFill="1" applyBorder="1" applyAlignment="1">
      <alignment horizontal="center" vertical="center" wrapText="1"/>
    </xf>
    <xf numFmtId="0" fontId="33" fillId="0" borderId="0" xfId="0" applyFont="1" applyAlignment="1">
      <alignment vertical="center"/>
    </xf>
    <xf numFmtId="0" fontId="11" fillId="26" borderId="22" xfId="0" applyFont="1" applyFill="1" applyBorder="1" applyAlignment="1">
      <alignment horizontal="center" vertical="center" wrapText="1"/>
    </xf>
    <xf numFmtId="0" fontId="11" fillId="26" borderId="23" xfId="0" applyFont="1" applyFill="1" applyBorder="1" applyAlignment="1">
      <alignment horizontal="center" vertical="center" wrapText="1"/>
    </xf>
    <xf numFmtId="188" fontId="11" fillId="26" borderId="23" xfId="0" applyNumberFormat="1" applyFont="1" applyFill="1" applyBorder="1" applyAlignment="1">
      <alignment horizontal="center" vertical="center" wrapText="1"/>
    </xf>
    <xf numFmtId="0" fontId="11" fillId="26" borderId="24" xfId="0" applyFont="1" applyFill="1" applyBorder="1" applyAlignment="1">
      <alignment horizontal="justify" vertical="top" wrapText="1"/>
    </xf>
    <xf numFmtId="0" fontId="11" fillId="26" borderId="24" xfId="0" applyFont="1" applyFill="1" applyBorder="1" applyAlignment="1">
      <alignment horizontal="right" vertical="top" wrapText="1"/>
    </xf>
    <xf numFmtId="188" fontId="11" fillId="26" borderId="24" xfId="0" applyNumberFormat="1" applyFont="1" applyFill="1" applyBorder="1" applyAlignment="1">
      <alignment horizontal="right" vertical="top" wrapText="1"/>
    </xf>
    <xf numFmtId="0" fontId="16" fillId="26" borderId="24" xfId="0" applyFont="1" applyFill="1" applyBorder="1" applyAlignment="1">
      <alignment horizontal="justify" vertical="top" wrapText="1"/>
    </xf>
    <xf numFmtId="0" fontId="8" fillId="26" borderId="25" xfId="0" applyFont="1" applyFill="1" applyBorder="1" applyAlignment="1">
      <alignment horizontal="right" vertical="top" wrapText="1"/>
    </xf>
    <xf numFmtId="0" fontId="16" fillId="26" borderId="25" xfId="0" applyFont="1" applyFill="1" applyBorder="1" applyAlignment="1">
      <alignment horizontal="right" vertical="top" wrapText="1"/>
    </xf>
    <xf numFmtId="0" fontId="8" fillId="26" borderId="24" xfId="0" applyFont="1" applyFill="1" applyBorder="1" applyAlignment="1">
      <alignment horizontal="justify" vertical="top" wrapText="1"/>
    </xf>
    <xf numFmtId="0" fontId="11" fillId="26" borderId="24" xfId="0" applyFont="1" applyFill="1" applyBorder="1" applyAlignment="1">
      <alignment horizontal="center" vertical="top" wrapText="1"/>
    </xf>
    <xf numFmtId="0" fontId="11" fillId="26" borderId="24" xfId="0" applyFont="1" applyFill="1" applyBorder="1" applyAlignment="1">
      <alignment horizontal="center" vertical="justify" wrapText="1"/>
    </xf>
    <xf numFmtId="0" fontId="0" fillId="0" borderId="0" xfId="0" applyFill="1" applyAlignment="1">
      <alignment vertical="center"/>
    </xf>
    <xf numFmtId="189" fontId="0" fillId="0" borderId="0" xfId="0" applyNumberFormat="1" applyAlignment="1">
      <alignment vertical="center"/>
    </xf>
    <xf numFmtId="0" fontId="0" fillId="0" borderId="26" xfId="0" applyBorder="1" applyAlignment="1">
      <alignment horizontal="center" vertical="center"/>
    </xf>
    <xf numFmtId="0" fontId="11" fillId="0" borderId="23" xfId="0" applyFont="1" applyFill="1" applyBorder="1" applyAlignment="1">
      <alignment horizontal="center" vertical="center" wrapText="1"/>
    </xf>
    <xf numFmtId="189" fontId="11" fillId="26" borderId="23" xfId="0" applyNumberFormat="1" applyFont="1" applyFill="1" applyBorder="1" applyAlignment="1">
      <alignment horizontal="center" vertical="center" wrapText="1"/>
    </xf>
    <xf numFmtId="0" fontId="11" fillId="26" borderId="24" xfId="0" applyFont="1" applyFill="1" applyBorder="1" applyAlignment="1">
      <alignment horizontal="justify" vertical="center" wrapText="1"/>
    </xf>
    <xf numFmtId="0" fontId="8" fillId="26" borderId="25" xfId="0" applyFont="1" applyFill="1" applyBorder="1" applyAlignment="1">
      <alignment horizontal="right" vertical="center" wrapText="1"/>
    </xf>
    <xf numFmtId="0" fontId="8" fillId="0" borderId="25" xfId="0" applyFont="1" applyFill="1" applyBorder="1" applyAlignment="1">
      <alignment horizontal="right" vertical="center" wrapText="1"/>
    </xf>
    <xf numFmtId="189" fontId="8" fillId="26" borderId="25" xfId="0" applyNumberFormat="1" applyFont="1" applyFill="1" applyBorder="1" applyAlignment="1">
      <alignment horizontal="right" vertical="center" wrapText="1"/>
    </xf>
    <xf numFmtId="0" fontId="8" fillId="26" borderId="24" xfId="0" applyFont="1" applyFill="1" applyBorder="1" applyAlignment="1">
      <alignment horizontal="justify" vertical="center" wrapText="1"/>
    </xf>
    <xf numFmtId="0" fontId="36" fillId="26" borderId="24" xfId="0" applyFont="1" applyFill="1" applyBorder="1" applyAlignment="1">
      <alignment horizontal="justify" vertical="center" wrapText="1"/>
    </xf>
    <xf numFmtId="0" fontId="36" fillId="0" borderId="24" xfId="0" applyFont="1" applyFill="1" applyBorder="1" applyAlignment="1">
      <alignment horizontal="justify" vertical="center" wrapText="1"/>
    </xf>
    <xf numFmtId="0" fontId="25" fillId="0" borderId="10" xfId="0" applyNumberFormat="1" applyFont="1" applyFill="1" applyBorder="1" applyAlignment="1" applyProtection="1">
      <alignment horizontal="left" vertical="center"/>
      <protection/>
    </xf>
    <xf numFmtId="0" fontId="11" fillId="26" borderId="24" xfId="0" applyFont="1" applyFill="1" applyBorder="1" applyAlignment="1">
      <alignment horizontal="center" vertical="center" wrapText="1"/>
    </xf>
    <xf numFmtId="3" fontId="11" fillId="26" borderId="25" xfId="0" applyNumberFormat="1" applyFont="1" applyFill="1" applyBorder="1" applyAlignment="1">
      <alignment horizontal="right" vertical="center" wrapText="1"/>
    </xf>
    <xf numFmtId="3" fontId="11" fillId="0" borderId="25" xfId="0" applyNumberFormat="1" applyFont="1" applyFill="1" applyBorder="1" applyAlignment="1">
      <alignment horizontal="right" vertical="center" wrapText="1"/>
    </xf>
    <xf numFmtId="189" fontId="11" fillId="26" borderId="25" xfId="0" applyNumberFormat="1" applyFont="1" applyFill="1" applyBorder="1" applyAlignment="1">
      <alignment horizontal="right" vertical="center" wrapText="1"/>
    </xf>
    <xf numFmtId="3" fontId="0" fillId="0" borderId="0" xfId="0" applyNumberFormat="1" applyFill="1" applyAlignment="1">
      <alignment vertical="center"/>
    </xf>
    <xf numFmtId="0" fontId="33" fillId="0" borderId="0" xfId="0" applyFont="1" applyFill="1" applyAlignment="1">
      <alignment vertical="center"/>
    </xf>
    <xf numFmtId="0" fontId="11" fillId="0" borderId="2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188" fontId="11" fillId="0" borderId="23" xfId="0" applyNumberFormat="1" applyFont="1" applyBorder="1" applyAlignment="1">
      <alignment horizontal="center" vertical="center" wrapText="1"/>
    </xf>
    <xf numFmtId="0" fontId="11" fillId="0" borderId="28" xfId="0" applyFont="1" applyBorder="1" applyAlignment="1">
      <alignment horizontal="left" vertical="center" wrapText="1"/>
    </xf>
    <xf numFmtId="0" fontId="11" fillId="0" borderId="25" xfId="0" applyFont="1" applyBorder="1" applyAlignment="1">
      <alignment horizontal="center" vertical="center" wrapText="1"/>
    </xf>
    <xf numFmtId="188" fontId="11" fillId="0" borderId="25" xfId="0" applyNumberFormat="1" applyFont="1" applyBorder="1" applyAlignment="1">
      <alignment horizontal="center" vertical="center" wrapText="1"/>
    </xf>
    <xf numFmtId="0" fontId="8" fillId="0" borderId="25" xfId="0" applyFont="1" applyBorder="1" applyAlignment="1">
      <alignment horizontal="right" vertical="center" wrapText="1"/>
    </xf>
    <xf numFmtId="188" fontId="8" fillId="0" borderId="25" xfId="0" applyNumberFormat="1" applyFont="1" applyBorder="1" applyAlignment="1">
      <alignment horizontal="right" vertical="center" wrapText="1"/>
    </xf>
    <xf numFmtId="0" fontId="11" fillId="26" borderId="25" xfId="0" applyFont="1" applyFill="1" applyBorder="1" applyAlignment="1">
      <alignment horizontal="right" vertical="center" wrapText="1"/>
    </xf>
    <xf numFmtId="0" fontId="3" fillId="0" borderId="24" xfId="0" applyFont="1" applyFill="1" applyBorder="1" applyAlignment="1">
      <alignment horizontal="left" vertical="center" wrapText="1"/>
    </xf>
    <xf numFmtId="0" fontId="3" fillId="0" borderId="25" xfId="0" applyFont="1" applyFill="1" applyBorder="1" applyAlignment="1">
      <alignment horizontal="right" vertical="center" wrapText="1"/>
    </xf>
    <xf numFmtId="0" fontId="0" fillId="0" borderId="0" xfId="102" applyFill="1">
      <alignment/>
      <protection/>
    </xf>
    <xf numFmtId="0" fontId="0" fillId="0" borderId="0" xfId="122">
      <alignment/>
      <protection/>
    </xf>
    <xf numFmtId="0" fontId="0" fillId="0" borderId="0" xfId="122" applyFill="1">
      <alignment/>
      <protection/>
    </xf>
    <xf numFmtId="188" fontId="0" fillId="0" borderId="0" xfId="0" applyNumberFormat="1" applyFill="1" applyAlignment="1">
      <alignment vertical="center"/>
    </xf>
    <xf numFmtId="0" fontId="34" fillId="0" borderId="0" xfId="0" applyFont="1" applyFill="1" applyAlignment="1">
      <alignment horizontal="center" vertical="center"/>
    </xf>
    <xf numFmtId="0" fontId="34" fillId="0" borderId="0" xfId="0" applyFont="1" applyFill="1" applyAlignment="1">
      <alignment vertical="center"/>
    </xf>
    <xf numFmtId="0" fontId="25" fillId="0" borderId="0" xfId="102" applyNumberFormat="1" applyFont="1" applyFill="1" applyAlignment="1" applyProtection="1">
      <alignment horizontal="right" vertical="center"/>
      <protection/>
    </xf>
    <xf numFmtId="0" fontId="37" fillId="0" borderId="10" xfId="122" applyNumberFormat="1" applyFont="1" applyFill="1" applyBorder="1" applyAlignment="1" applyProtection="1">
      <alignment horizontal="center" vertical="center"/>
      <protection/>
    </xf>
    <xf numFmtId="0" fontId="25" fillId="0" borderId="10" xfId="122" applyNumberFormat="1" applyFont="1" applyFill="1" applyBorder="1" applyAlignment="1" applyProtection="1">
      <alignment horizontal="left" vertical="center"/>
      <protection/>
    </xf>
    <xf numFmtId="3" fontId="25" fillId="0" borderId="10" xfId="122" applyNumberFormat="1" applyFont="1" applyFill="1" applyBorder="1" applyAlignment="1" applyProtection="1">
      <alignment horizontal="right" vertical="center"/>
      <protection/>
    </xf>
    <xf numFmtId="0" fontId="37" fillId="0" borderId="10" xfId="122" applyNumberFormat="1" applyFont="1" applyFill="1" applyBorder="1" applyAlignment="1" applyProtection="1">
      <alignment horizontal="left" vertical="center"/>
      <protection/>
    </xf>
    <xf numFmtId="0" fontId="37" fillId="0" borderId="10" xfId="122" applyNumberFormat="1" applyFont="1" applyFill="1" applyBorder="1" applyAlignment="1" applyProtection="1">
      <alignment vertical="center"/>
      <protection/>
    </xf>
    <xf numFmtId="0" fontId="25" fillId="0" borderId="10" xfId="122" applyNumberFormat="1" applyFont="1" applyFill="1" applyBorder="1" applyAlignment="1" applyProtection="1">
      <alignment vertical="center"/>
      <protection/>
    </xf>
    <xf numFmtId="189" fontId="0" fillId="0" borderId="0" xfId="0" applyNumberFormat="1" applyFill="1" applyAlignment="1">
      <alignment vertical="center"/>
    </xf>
    <xf numFmtId="0" fontId="0" fillId="0" borderId="29" xfId="0" applyBorder="1" applyAlignment="1">
      <alignment horizontal="right"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189" fontId="3" fillId="0" borderId="10" xfId="0" applyNumberFormat="1" applyFont="1" applyFill="1" applyBorder="1" applyAlignment="1">
      <alignment horizontal="center" vertical="center" wrapText="1"/>
    </xf>
    <xf numFmtId="0" fontId="25" fillId="0" borderId="10" xfId="0" applyNumberFormat="1" applyFont="1" applyFill="1" applyBorder="1" applyAlignment="1" applyProtection="1">
      <alignment vertical="center"/>
      <protection/>
    </xf>
    <xf numFmtId="3" fontId="25" fillId="0" borderId="10" xfId="0" applyNumberFormat="1" applyFont="1" applyFill="1" applyBorder="1" applyAlignment="1" applyProtection="1">
      <alignment horizontal="right" vertical="center"/>
      <protection/>
    </xf>
    <xf numFmtId="189" fontId="1"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right" vertical="center" wrapText="1"/>
    </xf>
    <xf numFmtId="0" fontId="3" fillId="0" borderId="10" xfId="0" applyFont="1" applyFill="1" applyBorder="1" applyAlignment="1">
      <alignment horizontal="right" vertical="center" wrapText="1"/>
    </xf>
    <xf numFmtId="0" fontId="0" fillId="0" borderId="10" xfId="0" applyFill="1" applyBorder="1" applyAlignment="1">
      <alignment vertical="center"/>
    </xf>
    <xf numFmtId="0" fontId="37" fillId="0" borderId="10" xfId="0" applyNumberFormat="1" applyFont="1" applyFill="1" applyBorder="1" applyAlignment="1" applyProtection="1">
      <alignment horizontal="center" vertical="center"/>
      <protection/>
    </xf>
    <xf numFmtId="3" fontId="37" fillId="0" borderId="10" xfId="0" applyNumberFormat="1" applyFont="1" applyFill="1" applyBorder="1" applyAlignment="1" applyProtection="1">
      <alignment horizontal="right" vertical="center"/>
      <protection/>
    </xf>
    <xf numFmtId="189" fontId="3" fillId="0" borderId="10" xfId="0" applyNumberFormat="1" applyFont="1" applyFill="1" applyBorder="1" applyAlignment="1">
      <alignment horizontal="right" vertical="center" wrapText="1"/>
    </xf>
    <xf numFmtId="0" fontId="33" fillId="0" borderId="10" xfId="0" applyFont="1" applyFill="1" applyBorder="1" applyAlignment="1">
      <alignment vertical="center"/>
    </xf>
    <xf numFmtId="3" fontId="33" fillId="0" borderId="0" xfId="0" applyNumberFormat="1" applyFont="1" applyAlignment="1">
      <alignment vertical="center"/>
    </xf>
    <xf numFmtId="0" fontId="0" fillId="0" borderId="0" xfId="103" applyFill="1">
      <alignment/>
      <protection/>
    </xf>
    <xf numFmtId="188" fontId="0" fillId="0" borderId="0" xfId="103" applyNumberFormat="1" applyFill="1">
      <alignment/>
      <protection/>
    </xf>
    <xf numFmtId="0" fontId="25" fillId="0" borderId="29" xfId="103" applyNumberFormat="1" applyFont="1" applyFill="1" applyBorder="1" applyAlignment="1" applyProtection="1">
      <alignment horizontal="right" vertical="center"/>
      <protection/>
    </xf>
    <xf numFmtId="0" fontId="37" fillId="0" borderId="10" xfId="103" applyNumberFormat="1" applyFont="1" applyFill="1" applyBorder="1" applyAlignment="1" applyProtection="1">
      <alignment horizontal="center" vertical="center"/>
      <protection/>
    </xf>
    <xf numFmtId="188" fontId="3" fillId="0" borderId="10" xfId="0" applyNumberFormat="1" applyFont="1" applyFill="1" applyBorder="1" applyAlignment="1">
      <alignment horizontal="center" vertical="center" wrapText="1"/>
    </xf>
    <xf numFmtId="0" fontId="37" fillId="0" borderId="10" xfId="103" applyNumberFormat="1" applyFont="1" applyFill="1" applyBorder="1" applyAlignment="1" applyProtection="1">
      <alignment vertical="center"/>
      <protection/>
    </xf>
    <xf numFmtId="3" fontId="25" fillId="0" borderId="10" xfId="103" applyNumberFormat="1" applyFont="1" applyFill="1" applyBorder="1" applyAlignment="1" applyProtection="1">
      <alignment horizontal="right" vertical="center"/>
      <protection/>
    </xf>
    <xf numFmtId="188" fontId="0" fillId="0" borderId="10" xfId="103" applyNumberFormat="1" applyFill="1" applyBorder="1">
      <alignment/>
      <protection/>
    </xf>
    <xf numFmtId="3" fontId="0" fillId="0" borderId="0" xfId="103" applyNumberFormat="1" applyFill="1">
      <alignment/>
      <protection/>
    </xf>
    <xf numFmtId="0" fontId="25" fillId="0" borderId="10" xfId="103" applyNumberFormat="1" applyFont="1" applyFill="1" applyBorder="1" applyAlignment="1" applyProtection="1">
      <alignment vertical="center"/>
      <protection/>
    </xf>
    <xf numFmtId="0" fontId="0" fillId="0" borderId="0" xfId="113" applyFill="1">
      <alignment/>
      <protection/>
    </xf>
    <xf numFmtId="0" fontId="0" fillId="0" borderId="0" xfId="0" applyFill="1" applyBorder="1" applyAlignment="1">
      <alignment vertical="center"/>
    </xf>
    <xf numFmtId="0" fontId="24" fillId="0" borderId="0" xfId="103" applyNumberFormat="1" applyFont="1" applyFill="1" applyBorder="1" applyAlignment="1" applyProtection="1">
      <alignment horizontal="center" vertical="center"/>
      <protection/>
    </xf>
    <xf numFmtId="0" fontId="0" fillId="0" borderId="0" xfId="103" applyFill="1" applyBorder="1" applyAlignment="1">
      <alignment vertical="center"/>
      <protection/>
    </xf>
    <xf numFmtId="0" fontId="25" fillId="0" borderId="0" xfId="103" applyFont="1" applyFill="1" applyBorder="1" applyAlignment="1">
      <alignment horizontal="right" vertical="center"/>
      <protection/>
    </xf>
    <xf numFmtId="0" fontId="37" fillId="0" borderId="10" xfId="113" applyNumberFormat="1" applyFont="1" applyFill="1" applyBorder="1" applyAlignment="1" applyProtection="1">
      <alignment horizontal="center" vertical="center"/>
      <protection/>
    </xf>
    <xf numFmtId="0" fontId="25" fillId="0" borderId="10" xfId="113" applyNumberFormat="1" applyFont="1" applyFill="1" applyBorder="1" applyAlignment="1" applyProtection="1">
      <alignment horizontal="left" vertical="center"/>
      <protection/>
    </xf>
    <xf numFmtId="3" fontId="25" fillId="0" borderId="10" xfId="113" applyNumberFormat="1" applyFont="1" applyFill="1" applyBorder="1" applyAlignment="1" applyProtection="1">
      <alignment horizontal="right" vertical="center"/>
      <protection/>
    </xf>
    <xf numFmtId="0" fontId="37" fillId="0" borderId="10" xfId="113" applyNumberFormat="1" applyFont="1" applyFill="1" applyBorder="1" applyAlignment="1" applyProtection="1">
      <alignment horizontal="left" vertical="center"/>
      <protection/>
    </xf>
    <xf numFmtId="0" fontId="1" fillId="0" borderId="10" xfId="0" applyFont="1" applyFill="1" applyBorder="1" applyAlignment="1">
      <alignment horizontal="justify" vertical="center" wrapText="1"/>
    </xf>
    <xf numFmtId="188" fontId="1" fillId="0" borderId="10" xfId="0" applyNumberFormat="1" applyFont="1" applyFill="1" applyBorder="1" applyAlignment="1">
      <alignment horizontal="right" vertical="center" wrapText="1"/>
    </xf>
    <xf numFmtId="0" fontId="3" fillId="0" borderId="10" xfId="0" applyFont="1" applyFill="1" applyBorder="1" applyAlignment="1">
      <alignment horizontal="justify" vertical="center" wrapText="1"/>
    </xf>
    <xf numFmtId="188" fontId="3" fillId="0" borderId="10" xfId="0" applyNumberFormat="1" applyFont="1" applyFill="1" applyBorder="1" applyAlignment="1">
      <alignment horizontal="right" vertical="center" wrapText="1"/>
    </xf>
  </cellXfs>
  <cellStyles count="109">
    <cellStyle name="Normal" xfId="0"/>
    <cellStyle name="Currency [0]" xfId="15"/>
    <cellStyle name="输入" xfId="16"/>
    <cellStyle name="常规_(陈诚修改稿)2006年全省及省级财政决算及07年预算执行情况表(A4 留底自用) 3" xfId="17"/>
    <cellStyle name="20% - 强调文字颜色 3" xfId="18"/>
    <cellStyle name="Currency" xfId="19"/>
    <cellStyle name="Comma [0]" xfId="20"/>
    <cellStyle name="40% - 强调文字颜色 3" xfId="21"/>
    <cellStyle name="RowLevel_7" xfId="22"/>
    <cellStyle name="差" xfId="23"/>
    <cellStyle name="Comma" xfId="24"/>
    <cellStyle name="60% - 强调文字颜色 3" xfId="25"/>
    <cellStyle name="Hyperlink" xfId="26"/>
    <cellStyle name="Percent" xfId="27"/>
    <cellStyle name="常规_2014年全省及省级财政收支执行及2015年预算草案表（20150123，自用稿）" xfId="28"/>
    <cellStyle name="RowLevel_0" xfId="29"/>
    <cellStyle name="Followed Hyperlink" xfId="30"/>
    <cellStyle name="注释" xfId="31"/>
    <cellStyle name="ColLevel_5" xfId="32"/>
    <cellStyle name="60% - 强调文字颜色 2" xfId="33"/>
    <cellStyle name="标题 4" xfId="34"/>
    <cellStyle name="警告文本" xfId="35"/>
    <cellStyle name="标题" xfId="36"/>
    <cellStyle name="解释性文本" xfId="37"/>
    <cellStyle name="常规_2009年省与市县结算单（3.25改3定）" xfId="38"/>
    <cellStyle name="ColLevel_7" xfId="39"/>
    <cellStyle name="标题 1" xfId="40"/>
    <cellStyle name="标题 2" xfId="41"/>
    <cellStyle name="60% - 强调文字颜色 1" xfId="42"/>
    <cellStyle name="标题 3" xfId="43"/>
    <cellStyle name="60% - 强调文字颜色 4" xfId="44"/>
    <cellStyle name="输出" xfId="45"/>
    <cellStyle name="计算" xfId="46"/>
    <cellStyle name="RowLevel_2"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RowLevel_5" xfId="59"/>
    <cellStyle name="20% - 强调文字颜色 2" xfId="60"/>
    <cellStyle name="40% - 强调文字颜色 2" xfId="61"/>
    <cellStyle name="常规_录入表" xfId="62"/>
    <cellStyle name="RowLevel_6"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60% - 强调文字颜色 6" xfId="73"/>
    <cellStyle name="常规_社保基金预算报人大建议表样 2" xfId="74"/>
    <cellStyle name="ColLevel_0" xfId="75"/>
    <cellStyle name="ColLevel_1" xfId="76"/>
    <cellStyle name="ColLevel_2" xfId="77"/>
    <cellStyle name="ColLevel_3" xfId="78"/>
    <cellStyle name="常规_一般预算简表_2006年预算执行及2007年预算安排(新科目　A4)" xfId="79"/>
    <cellStyle name="ColLevel_4" xfId="80"/>
    <cellStyle name="ColLevel_6" xfId="81"/>
    <cellStyle name="RowLevel_1" xfId="82"/>
    <cellStyle name="RowLevel_3" xfId="83"/>
    <cellStyle name="RowLevel_4" xfId="84"/>
    <cellStyle name="差_2017年社保基金预算执行情况12.28（报人大）" xfId="85"/>
    <cellStyle name="差_2018年预算执行和2019年预算草案附表（公开）" xfId="86"/>
    <cellStyle name="常规 10" xfId="87"/>
    <cellStyle name="常规 10 4 3" xfId="88"/>
    <cellStyle name="常规 10 4 3 2" xfId="89"/>
    <cellStyle name="常规 10 4 3_2018年预算执行和2019年预算草案附表（公开）" xfId="90"/>
    <cellStyle name="常规 2 4 2" xfId="91"/>
    <cellStyle name="常规 2 4 2 2" xfId="92"/>
    <cellStyle name="常规 20" xfId="93"/>
    <cellStyle name="常规 20 4" xfId="94"/>
    <cellStyle name="常规 26 2 2" xfId="95"/>
    <cellStyle name="常规 26 2 2 2" xfId="96"/>
    <cellStyle name="常规 26 2 2_2018年预算执行和2019年预算草案附表（公开）" xfId="97"/>
    <cellStyle name="常规 35" xfId="98"/>
    <cellStyle name="常规_(陈诚修改稿)2006年全省及省级财政决算及07年预算执行情况表(A4 留底自用) 2 2 2" xfId="99"/>
    <cellStyle name="常规 47 4 2 2" xfId="100"/>
    <cellStyle name="常规 48" xfId="101"/>
    <cellStyle name="常规_2019年总决算" xfId="102"/>
    <cellStyle name="常规_2019年总决算简表（系统2.6）" xfId="103"/>
    <cellStyle name="好_2017年社保基金预算执行情况12.28（报人大）" xfId="104"/>
    <cellStyle name="好_2018年预算执行和2019年预算草案附表（公开）" xfId="105"/>
    <cellStyle name="常规_2018年社保基金预算(城乡居民养老保险)（区财政需要表）" xfId="106"/>
    <cellStyle name="常规_2018年社保基金预算(城乡居民养老保险)（区财政需要表）_2018年预算执行和2019年预算草案附表（公开）" xfId="107"/>
    <cellStyle name="常规_200704(第一稿）" xfId="108"/>
    <cellStyle name="常规_(陈诚修改稿)2006年全省及省级财政决算及07年预算执行情况表(A4 留底自用)" xfId="109"/>
    <cellStyle name="常规_(陈诚修改稿)2006年全省及省级财政决算及07年预算执行情况表(A4 留底自用) 2" xfId="110"/>
    <cellStyle name="常规_省级科预算草案表1.14 2" xfId="111"/>
    <cellStyle name="常规_基金分析表(99.3)" xfId="112"/>
    <cellStyle name="常规_2020年决算报表（李琼2.3）" xfId="113"/>
    <cellStyle name="常规_(陈诚修改稿)2006年全省及省级财政决算及07年预算执行情况表(A4 留底自用) 2 2 2 2" xfId="114"/>
    <cellStyle name="常规_国资决算以及执行情况0712 2 2" xfId="115"/>
    <cellStyle name="常规_2015年全省及省级财政收支执行及2016年预算草案表（20160120）企业处修改" xfId="116"/>
    <cellStyle name="常规_国有资本经营预算表样 2 2" xfId="117"/>
    <cellStyle name="常规_省级科预算草案表1.14 3" xfId="118"/>
    <cellStyle name="常规_社保基金预算报人大建议表样 3" xfId="119"/>
    <cellStyle name="常规_社保基金预算报人大建议表样" xfId="120"/>
    <cellStyle name="常规_省级科预算草案表1.14" xfId="121"/>
    <cellStyle name="常规_2020年总决算2.7（李琼说明已写）"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colorId="1" workbookViewId="0" topLeftCell="B10372">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11"/>
  </sheetPr>
  <dimension ref="A1:F17"/>
  <sheetViews>
    <sheetView showZeros="0" zoomScaleSheetLayoutView="100" workbookViewId="0" topLeftCell="A7">
      <selection activeCell="I11" sqref="I11"/>
    </sheetView>
  </sheetViews>
  <sheetFormatPr defaultColWidth="9.00390625" defaultRowHeight="14.25"/>
  <cols>
    <col min="1" max="1" width="31.875" style="0" customWidth="1"/>
    <col min="2" max="2" width="10.875" style="0" customWidth="1"/>
    <col min="3" max="3" width="11.125" style="0" customWidth="1"/>
    <col min="5" max="5" width="11.00390625" style="328" customWidth="1"/>
  </cols>
  <sheetData>
    <row r="1" ht="14.25">
      <c r="A1" t="s">
        <v>1972</v>
      </c>
    </row>
    <row r="2" spans="1:6" ht="37.5" customHeight="1">
      <c r="A2" s="329" t="s">
        <v>1973</v>
      </c>
      <c r="B2" s="329"/>
      <c r="C2" s="329"/>
      <c r="D2" s="329"/>
      <c r="E2" s="329"/>
      <c r="F2" s="330"/>
    </row>
    <row r="3" ht="19.5" customHeight="1">
      <c r="E3" s="328" t="s">
        <v>2</v>
      </c>
    </row>
    <row r="4" spans="1:5" s="326" customFormat="1" ht="27.75" customHeight="1">
      <c r="A4" s="331" t="s">
        <v>1974</v>
      </c>
      <c r="B4" s="331" t="s">
        <v>1913</v>
      </c>
      <c r="C4" s="331" t="s">
        <v>1885</v>
      </c>
      <c r="D4" s="331" t="s">
        <v>806</v>
      </c>
      <c r="E4" s="332" t="s">
        <v>8</v>
      </c>
    </row>
    <row r="5" spans="1:5" s="327" customFormat="1" ht="27.75" customHeight="1">
      <c r="A5" s="333" t="s">
        <v>1975</v>
      </c>
      <c r="B5" s="334"/>
      <c r="C5" s="334"/>
      <c r="D5" s="334"/>
      <c r="E5" s="335"/>
    </row>
    <row r="6" spans="1:6" s="327" customFormat="1" ht="27.75" customHeight="1">
      <c r="A6" s="336" t="s">
        <v>1976</v>
      </c>
      <c r="B6" s="337"/>
      <c r="C6" s="337"/>
      <c r="D6" s="337"/>
      <c r="E6" s="338"/>
      <c r="F6" s="339"/>
    </row>
    <row r="7" spans="1:6" s="327" customFormat="1" ht="27.75" customHeight="1">
      <c r="A7" s="333" t="s">
        <v>1977</v>
      </c>
      <c r="B7" s="340">
        <f>SUM(B8:B12)</f>
        <v>600</v>
      </c>
      <c r="C7" s="340">
        <f>SUM(C8:C12)</f>
        <v>600</v>
      </c>
      <c r="D7" s="340">
        <f>SUM(D8:D12)</f>
        <v>730</v>
      </c>
      <c r="E7" s="341">
        <f aca="true" t="shared" si="0" ref="E7:E9">(C7-D7)/D7*100</f>
        <v>-17.80821917808219</v>
      </c>
      <c r="F7" s="339"/>
    </row>
    <row r="8" spans="1:6" s="327" customFormat="1" ht="27.75" customHeight="1">
      <c r="A8" s="336" t="s">
        <v>1978</v>
      </c>
      <c r="B8" s="337">
        <v>116</v>
      </c>
      <c r="C8" s="337">
        <v>116</v>
      </c>
      <c r="D8" s="337">
        <v>82</v>
      </c>
      <c r="E8" s="342">
        <f t="shared" si="0"/>
        <v>41.46341463414634</v>
      </c>
      <c r="F8" s="339"/>
    </row>
    <row r="9" spans="1:6" s="327" customFormat="1" ht="27.75" customHeight="1">
      <c r="A9" s="336" t="s">
        <v>1979</v>
      </c>
      <c r="B9" s="337">
        <v>220</v>
      </c>
      <c r="C9" s="337">
        <v>220</v>
      </c>
      <c r="D9" s="337">
        <v>54</v>
      </c>
      <c r="E9" s="342">
        <f t="shared" si="0"/>
        <v>307.4074074074074</v>
      </c>
      <c r="F9" s="339"/>
    </row>
    <row r="10" spans="1:6" s="327" customFormat="1" ht="27.75" customHeight="1">
      <c r="A10" s="336" t="s">
        <v>1980</v>
      </c>
      <c r="B10" s="337">
        <v>20</v>
      </c>
      <c r="C10" s="337">
        <v>20</v>
      </c>
      <c r="D10" s="337"/>
      <c r="E10" s="342"/>
      <c r="F10" s="339"/>
    </row>
    <row r="11" spans="1:6" s="327" customFormat="1" ht="27.75" customHeight="1">
      <c r="A11" s="336" t="s">
        <v>1981</v>
      </c>
      <c r="B11" s="337"/>
      <c r="C11" s="337"/>
      <c r="D11" s="337"/>
      <c r="E11" s="342"/>
      <c r="F11" s="339"/>
    </row>
    <row r="12" spans="1:6" s="327" customFormat="1" ht="27.75" customHeight="1">
      <c r="A12" s="336" t="s">
        <v>1982</v>
      </c>
      <c r="B12" s="337">
        <v>244</v>
      </c>
      <c r="C12" s="337">
        <v>244</v>
      </c>
      <c r="D12" s="337">
        <v>594</v>
      </c>
      <c r="E12" s="342">
        <f aca="true" t="shared" si="1" ref="E12:E17">(C12-D12)/D12*100</f>
        <v>-58.92255892255892</v>
      </c>
      <c r="F12" s="339"/>
    </row>
    <row r="13" spans="1:6" s="327" customFormat="1" ht="27.75" customHeight="1">
      <c r="A13" s="343" t="s">
        <v>1983</v>
      </c>
      <c r="B13" s="340">
        <f>B14</f>
        <v>0</v>
      </c>
      <c r="C13" s="340">
        <f>C14</f>
        <v>0</v>
      </c>
      <c r="D13" s="340">
        <f>D14</f>
        <v>0</v>
      </c>
      <c r="E13" s="341"/>
      <c r="F13" s="339"/>
    </row>
    <row r="14" spans="1:6" s="327" customFormat="1" ht="27.75" customHeight="1">
      <c r="A14" s="344" t="s">
        <v>1984</v>
      </c>
      <c r="B14" s="337"/>
      <c r="C14" s="337"/>
      <c r="D14" s="337">
        <v>0</v>
      </c>
      <c r="E14" s="342"/>
      <c r="F14" s="339"/>
    </row>
    <row r="15" spans="1:6" s="327" customFormat="1" ht="27.75" customHeight="1">
      <c r="A15" s="345" t="s">
        <v>1985</v>
      </c>
      <c r="B15" s="340">
        <f>B5+B7+B13</f>
        <v>600</v>
      </c>
      <c r="C15" s="340">
        <f>C5+C7+C13</f>
        <v>600</v>
      </c>
      <c r="D15" s="340">
        <f>D5+D7+D13</f>
        <v>730</v>
      </c>
      <c r="E15" s="342">
        <f t="shared" si="1"/>
        <v>-17.80821917808219</v>
      </c>
      <c r="F15" s="339"/>
    </row>
    <row r="16" spans="1:6" s="327" customFormat="1" ht="27.75" customHeight="1">
      <c r="A16" s="345" t="s">
        <v>1986</v>
      </c>
      <c r="B16" s="340">
        <v>680</v>
      </c>
      <c r="C16" s="340">
        <v>680</v>
      </c>
      <c r="D16" s="340">
        <v>0</v>
      </c>
      <c r="E16" s="341"/>
      <c r="F16" s="339"/>
    </row>
    <row r="17" spans="1:6" s="327" customFormat="1" ht="27.75" customHeight="1">
      <c r="A17" s="345" t="s">
        <v>1987</v>
      </c>
      <c r="B17" s="340">
        <f>B15+B16</f>
        <v>1280</v>
      </c>
      <c r="C17" s="340">
        <f>C15+C16</f>
        <v>1280</v>
      </c>
      <c r="D17" s="340">
        <f>D15+D16</f>
        <v>730</v>
      </c>
      <c r="E17" s="341">
        <f t="shared" si="1"/>
        <v>75.34246575342466</v>
      </c>
      <c r="F17" s="339"/>
    </row>
  </sheetData>
  <sheetProtection/>
  <mergeCells count="1">
    <mergeCell ref="A2:E2"/>
  </mergeCells>
  <printOptions/>
  <pageMargins left="0.75" right="0.75" top="1" bottom="1" header="0.5118055555555555" footer="0.5118055555555555"/>
  <pageSetup orientation="portrait" paperSize="9"/>
</worksheet>
</file>

<file path=xl/worksheets/sheet11.xml><?xml version="1.0" encoding="utf-8"?>
<worksheet xmlns="http://schemas.openxmlformats.org/spreadsheetml/2006/main" xmlns:r="http://schemas.openxmlformats.org/officeDocument/2006/relationships">
  <sheetPr>
    <tabColor rgb="FF92D050"/>
  </sheetPr>
  <dimension ref="A1:K33"/>
  <sheetViews>
    <sheetView zoomScaleSheetLayoutView="100" workbookViewId="0" topLeftCell="A16">
      <selection activeCell="C28" sqref="C28:D28"/>
    </sheetView>
  </sheetViews>
  <sheetFormatPr defaultColWidth="9.00390625" defaultRowHeight="14.25"/>
  <cols>
    <col min="1" max="1" width="33.125" style="284" customWidth="1"/>
    <col min="2" max="2" width="10.50390625" style="281" customWidth="1"/>
    <col min="3" max="3" width="9.00390625" style="281" customWidth="1"/>
    <col min="4" max="4" width="11.125" style="281" customWidth="1"/>
    <col min="5" max="5" width="8.125" style="285" customWidth="1"/>
    <col min="6" max="6" width="16.50390625" style="281" hidden="1" customWidth="1"/>
    <col min="7" max="7" width="11.75390625" style="281" hidden="1" customWidth="1"/>
    <col min="8" max="8" width="12.875" style="281" hidden="1" customWidth="1"/>
    <col min="9" max="9" width="10.75390625" style="281" hidden="1" customWidth="1"/>
    <col min="10" max="10" width="11.75390625" style="281" hidden="1" customWidth="1"/>
    <col min="11" max="11" width="11.00390625" style="281" hidden="1" customWidth="1"/>
    <col min="12" max="16384" width="9.00390625" style="281" customWidth="1"/>
  </cols>
  <sheetData>
    <row r="1" spans="1:5" s="281" customFormat="1" ht="18.75">
      <c r="A1" s="286" t="s">
        <v>1988</v>
      </c>
      <c r="E1" s="285"/>
    </row>
    <row r="2" spans="1:5" s="281" customFormat="1" ht="33" customHeight="1">
      <c r="A2" s="313" t="s">
        <v>1989</v>
      </c>
      <c r="B2" s="313"/>
      <c r="C2" s="313"/>
      <c r="D2" s="313"/>
      <c r="E2" s="313"/>
    </row>
    <row r="3" spans="1:5" s="281" customFormat="1" ht="21" customHeight="1">
      <c r="A3" s="314"/>
      <c r="B3" s="315"/>
      <c r="C3" s="316" t="s">
        <v>2</v>
      </c>
      <c r="D3" s="316"/>
      <c r="E3" s="316"/>
    </row>
    <row r="4" spans="1:5" s="281" customFormat="1" ht="14.25">
      <c r="A4" s="314"/>
      <c r="B4" s="315"/>
      <c r="C4" s="315"/>
      <c r="D4" s="315"/>
      <c r="E4" s="285"/>
    </row>
    <row r="5" spans="1:11" s="312" customFormat="1" ht="21.75" customHeight="1">
      <c r="A5" s="289" t="s">
        <v>1990</v>
      </c>
      <c r="B5" s="290" t="s">
        <v>1991</v>
      </c>
      <c r="C5" s="291" t="s">
        <v>1992</v>
      </c>
      <c r="D5" s="292" t="s">
        <v>1993</v>
      </c>
      <c r="E5" s="317" t="s">
        <v>1994</v>
      </c>
      <c r="F5" s="318" t="s">
        <v>1995</v>
      </c>
      <c r="G5" s="291" t="s">
        <v>1996</v>
      </c>
      <c r="H5" s="290" t="s">
        <v>1997</v>
      </c>
      <c r="I5" s="312" t="s">
        <v>1998</v>
      </c>
      <c r="J5" s="312" t="s">
        <v>1999</v>
      </c>
      <c r="K5" s="312" t="s">
        <v>2000</v>
      </c>
    </row>
    <row r="6" spans="1:8" s="312" customFormat="1" ht="21.75" customHeight="1">
      <c r="A6" s="295"/>
      <c r="B6" s="290"/>
      <c r="C6" s="296"/>
      <c r="D6" s="292"/>
      <c r="E6" s="317"/>
      <c r="F6" s="318"/>
      <c r="G6" s="296"/>
      <c r="H6" s="290"/>
    </row>
    <row r="7" spans="1:11" s="281" customFormat="1" ht="21.75" customHeight="1">
      <c r="A7" s="297" t="s">
        <v>2001</v>
      </c>
      <c r="B7" s="319"/>
      <c r="C7" s="319"/>
      <c r="D7" s="319"/>
      <c r="E7" s="320"/>
      <c r="I7" s="281">
        <v>5591</v>
      </c>
      <c r="J7" s="281">
        <v>6360</v>
      </c>
      <c r="K7" s="281">
        <v>6325</v>
      </c>
    </row>
    <row r="8" spans="1:5" s="281" customFormat="1" ht="21.75" customHeight="1">
      <c r="A8" s="297" t="s">
        <v>2002</v>
      </c>
      <c r="B8" s="300"/>
      <c r="C8" s="321"/>
      <c r="D8" s="321"/>
      <c r="E8" s="320"/>
    </row>
    <row r="9" spans="1:5" s="281" customFormat="1" ht="21.75" customHeight="1">
      <c r="A9" s="297" t="s">
        <v>2003</v>
      </c>
      <c r="B9" s="300"/>
      <c r="C9" s="321"/>
      <c r="D9" s="321"/>
      <c r="E9" s="320"/>
    </row>
    <row r="10" spans="1:5" s="281" customFormat="1" ht="21.75" customHeight="1">
      <c r="A10" s="297" t="s">
        <v>2004</v>
      </c>
      <c r="B10" s="300"/>
      <c r="C10" s="321"/>
      <c r="D10" s="321"/>
      <c r="E10" s="320"/>
    </row>
    <row r="11" spans="1:5" s="281" customFormat="1" ht="21.75" customHeight="1">
      <c r="A11" s="297" t="s">
        <v>2005</v>
      </c>
      <c r="B11" s="300"/>
      <c r="C11" s="321"/>
      <c r="D11" s="321"/>
      <c r="E11" s="320"/>
    </row>
    <row r="12" spans="1:5" s="281" customFormat="1" ht="21.75" customHeight="1">
      <c r="A12" s="297" t="s">
        <v>2006</v>
      </c>
      <c r="B12" s="300"/>
      <c r="C12" s="321"/>
      <c r="D12" s="321"/>
      <c r="E12" s="320"/>
    </row>
    <row r="13" spans="1:5" s="281" customFormat="1" ht="21.75" customHeight="1">
      <c r="A13" s="297" t="s">
        <v>2007</v>
      </c>
      <c r="B13" s="300"/>
      <c r="C13" s="300"/>
      <c r="D13" s="300"/>
      <c r="E13" s="320"/>
    </row>
    <row r="14" spans="1:5" s="281" customFormat="1" ht="21.75" customHeight="1">
      <c r="A14" s="297" t="s">
        <v>2008</v>
      </c>
      <c r="B14" s="300"/>
      <c r="C14" s="300"/>
      <c r="D14" s="300"/>
      <c r="E14" s="320"/>
    </row>
    <row r="15" spans="1:5" s="281" customFormat="1" ht="21.75" customHeight="1">
      <c r="A15" s="297" t="s">
        <v>2009</v>
      </c>
      <c r="B15" s="300"/>
      <c r="C15" s="300"/>
      <c r="D15" s="300"/>
      <c r="E15" s="320"/>
    </row>
    <row r="16" spans="1:5" s="281" customFormat="1" ht="21.75" customHeight="1">
      <c r="A16" s="297" t="s">
        <v>2010</v>
      </c>
      <c r="B16" s="300"/>
      <c r="C16" s="300"/>
      <c r="D16" s="300"/>
      <c r="E16" s="320"/>
    </row>
    <row r="17" spans="1:5" s="281" customFormat="1" ht="21.75" customHeight="1">
      <c r="A17" s="297" t="s">
        <v>2011</v>
      </c>
      <c r="B17" s="300"/>
      <c r="C17" s="300"/>
      <c r="D17" s="300"/>
      <c r="E17" s="320"/>
    </row>
    <row r="18" spans="1:5" s="281" customFormat="1" ht="21.75" customHeight="1">
      <c r="A18" s="297" t="s">
        <v>2012</v>
      </c>
      <c r="B18" s="300"/>
      <c r="C18" s="321"/>
      <c r="D18" s="321"/>
      <c r="E18" s="320"/>
    </row>
    <row r="19" spans="1:11" s="281" customFormat="1" ht="21.75" customHeight="1">
      <c r="A19" s="297" t="s">
        <v>2013</v>
      </c>
      <c r="B19" s="319">
        <f>B20+B21+B22+B24+B25+B23</f>
        <v>6672</v>
      </c>
      <c r="C19" s="319">
        <f>C20+C21+C22+C24+C25+C23</f>
        <v>7500</v>
      </c>
      <c r="D19" s="319">
        <f>D20+D21+D22+D24+D25+D23</f>
        <v>7667</v>
      </c>
      <c r="E19" s="320">
        <f>D19/C19</f>
        <v>1.0222666666666667</v>
      </c>
      <c r="F19" s="281">
        <f>SUM(F20:F25)</f>
        <v>6652</v>
      </c>
      <c r="G19" s="322">
        <v>6336</v>
      </c>
      <c r="H19" s="281">
        <v>7149</v>
      </c>
      <c r="I19" s="281">
        <v>5591</v>
      </c>
      <c r="J19" s="281">
        <v>6360</v>
      </c>
      <c r="K19" s="281">
        <v>6325</v>
      </c>
    </row>
    <row r="20" spans="1:11" s="281" customFormat="1" ht="21.75" customHeight="1">
      <c r="A20" s="297" t="s">
        <v>2014</v>
      </c>
      <c r="B20" s="319">
        <v>1470</v>
      </c>
      <c r="C20" s="319">
        <v>2168</v>
      </c>
      <c r="D20" s="319">
        <v>2153</v>
      </c>
      <c r="E20" s="320">
        <f aca="true" t="shared" si="0" ref="E20:E25">D20/C20</f>
        <v>0.9930811808118081</v>
      </c>
      <c r="F20" s="281">
        <v>1413</v>
      </c>
      <c r="G20" s="322">
        <v>1326</v>
      </c>
      <c r="H20" s="281">
        <v>1648</v>
      </c>
      <c r="I20" s="281">
        <v>1320</v>
      </c>
      <c r="J20" s="281">
        <v>1619</v>
      </c>
      <c r="K20" s="281">
        <v>1575</v>
      </c>
    </row>
    <row r="21" spans="1:11" s="281" customFormat="1" ht="31.5" customHeight="1">
      <c r="A21" s="297" t="s">
        <v>2015</v>
      </c>
      <c r="B21" s="319">
        <v>5170</v>
      </c>
      <c r="C21" s="319">
        <v>5170</v>
      </c>
      <c r="D21" s="319">
        <v>5290</v>
      </c>
      <c r="E21" s="320">
        <f t="shared" si="0"/>
        <v>1.02321083172147</v>
      </c>
      <c r="F21" s="281">
        <v>4734</v>
      </c>
      <c r="G21" s="322">
        <v>4515</v>
      </c>
      <c r="H21" s="281">
        <v>5046</v>
      </c>
      <c r="I21" s="281">
        <v>4025</v>
      </c>
      <c r="J21" s="281">
        <v>4473</v>
      </c>
      <c r="K21" s="281">
        <v>4483</v>
      </c>
    </row>
    <row r="22" spans="1:11" s="281" customFormat="1" ht="24" customHeight="1">
      <c r="A22" s="297" t="s">
        <v>2016</v>
      </c>
      <c r="B22" s="319">
        <v>28</v>
      </c>
      <c r="C22" s="319">
        <v>97</v>
      </c>
      <c r="D22" s="319">
        <v>103</v>
      </c>
      <c r="E22" s="320">
        <f t="shared" si="0"/>
        <v>1.0618556701030928</v>
      </c>
      <c r="F22" s="281">
        <v>481</v>
      </c>
      <c r="G22" s="322">
        <v>471</v>
      </c>
      <c r="H22" s="281">
        <v>451</v>
      </c>
      <c r="I22" s="281">
        <v>245</v>
      </c>
      <c r="J22" s="281">
        <v>243</v>
      </c>
      <c r="K22" s="281">
        <v>239</v>
      </c>
    </row>
    <row r="23" spans="1:7" s="281" customFormat="1" ht="33" customHeight="1">
      <c r="A23" s="297" t="s">
        <v>2017</v>
      </c>
      <c r="B23" s="319"/>
      <c r="C23" s="319">
        <v>65</v>
      </c>
      <c r="D23" s="319">
        <v>99</v>
      </c>
      <c r="E23" s="320">
        <f t="shared" si="0"/>
        <v>1.523076923076923</v>
      </c>
      <c r="G23" s="322"/>
    </row>
    <row r="24" spans="1:11" s="281" customFormat="1" ht="33.75" customHeight="1">
      <c r="A24" s="297" t="s">
        <v>2018</v>
      </c>
      <c r="B24" s="319"/>
      <c r="C24" s="319"/>
      <c r="D24" s="319">
        <v>17</v>
      </c>
      <c r="E24" s="320"/>
      <c r="G24" s="322"/>
      <c r="I24" s="281">
        <v>0</v>
      </c>
      <c r="J24" s="281">
        <v>15</v>
      </c>
      <c r="K24" s="281">
        <v>15</v>
      </c>
    </row>
    <row r="25" spans="1:11" s="281" customFormat="1" ht="21.75" customHeight="1">
      <c r="A25" s="297" t="s">
        <v>2019</v>
      </c>
      <c r="B25" s="319">
        <v>4</v>
      </c>
      <c r="C25" s="319"/>
      <c r="D25" s="319">
        <v>5</v>
      </c>
      <c r="E25" s="320"/>
      <c r="F25" s="281">
        <v>24</v>
      </c>
      <c r="G25" s="322">
        <v>24</v>
      </c>
      <c r="H25" s="281">
        <v>4</v>
      </c>
      <c r="I25" s="281">
        <v>1</v>
      </c>
      <c r="J25" s="281">
        <v>10</v>
      </c>
      <c r="K25" s="281">
        <v>13</v>
      </c>
    </row>
    <row r="26" spans="1:5" s="281" customFormat="1" ht="21.75" customHeight="1">
      <c r="A26" s="297" t="s">
        <v>2020</v>
      </c>
      <c r="B26" s="319"/>
      <c r="C26" s="319"/>
      <c r="D26" s="319"/>
      <c r="E26" s="320"/>
    </row>
    <row r="27" spans="1:11" s="281" customFormat="1" ht="21.75" customHeight="1">
      <c r="A27" s="323"/>
      <c r="B27" s="319"/>
      <c r="C27" s="319"/>
      <c r="D27" s="319"/>
      <c r="E27" s="320"/>
      <c r="J27" s="281">
        <v>0</v>
      </c>
      <c r="K27" s="281">
        <v>0</v>
      </c>
    </row>
    <row r="28" spans="1:11" s="281" customFormat="1" ht="21.75" customHeight="1">
      <c r="A28" s="324" t="s">
        <v>773</v>
      </c>
      <c r="B28" s="319">
        <v>15386</v>
      </c>
      <c r="C28" s="319">
        <v>15386</v>
      </c>
      <c r="D28" s="319">
        <v>15386</v>
      </c>
      <c r="E28" s="320"/>
      <c r="F28" s="281">
        <v>13858</v>
      </c>
      <c r="G28" s="281">
        <v>13858</v>
      </c>
      <c r="H28" s="281">
        <v>13858</v>
      </c>
      <c r="I28" s="281">
        <v>12349</v>
      </c>
      <c r="J28" s="281">
        <v>12455</v>
      </c>
      <c r="K28" s="281">
        <v>12455</v>
      </c>
    </row>
    <row r="29" spans="1:5" s="281" customFormat="1" ht="14.25">
      <c r="A29" s="307"/>
      <c r="B29" s="283"/>
      <c r="C29" s="283"/>
      <c r="D29" s="283"/>
      <c r="E29" s="285"/>
    </row>
    <row r="30" spans="1:5" s="281" customFormat="1" ht="14.25">
      <c r="A30" s="309"/>
      <c r="B30" s="309"/>
      <c r="C30" s="309"/>
      <c r="D30" s="309"/>
      <c r="E30" s="285"/>
    </row>
    <row r="31" spans="1:5" s="281" customFormat="1" ht="14.25">
      <c r="A31" s="309"/>
      <c r="B31" s="309"/>
      <c r="C31" s="309"/>
      <c r="D31" s="309"/>
      <c r="E31" s="285"/>
    </row>
    <row r="32" spans="1:5" s="281" customFormat="1" ht="14.25">
      <c r="A32" s="325"/>
      <c r="B32" s="325"/>
      <c r="C32" s="325"/>
      <c r="D32" s="325"/>
      <c r="E32" s="285"/>
    </row>
    <row r="33" spans="1:5" s="281" customFormat="1" ht="10.5" customHeight="1">
      <c r="A33" s="325"/>
      <c r="B33" s="325"/>
      <c r="C33" s="325"/>
      <c r="D33" s="325"/>
      <c r="E33" s="285"/>
    </row>
  </sheetData>
  <sheetProtection/>
  <mergeCells count="12">
    <mergeCell ref="A2:E2"/>
    <mergeCell ref="C3:E3"/>
    <mergeCell ref="A5:A6"/>
    <mergeCell ref="B5:B6"/>
    <mergeCell ref="C5:C6"/>
    <mergeCell ref="D5:D6"/>
    <mergeCell ref="E5:E6"/>
    <mergeCell ref="F5:F6"/>
    <mergeCell ref="G5:G6"/>
    <mergeCell ref="H5:H6"/>
    <mergeCell ref="A30:D31"/>
    <mergeCell ref="A32:D3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rgb="FF92D050"/>
  </sheetPr>
  <dimension ref="A1:K31"/>
  <sheetViews>
    <sheetView zoomScaleSheetLayoutView="100" workbookViewId="0" topLeftCell="A16">
      <selection activeCell="D28" sqref="D28"/>
    </sheetView>
  </sheetViews>
  <sheetFormatPr defaultColWidth="9.00390625" defaultRowHeight="14.25"/>
  <cols>
    <col min="1" max="1" width="29.125" style="284" customWidth="1"/>
    <col min="2" max="3" width="12.50390625" style="281" customWidth="1"/>
    <col min="4" max="4" width="12.75390625" style="281" customWidth="1"/>
    <col min="5" max="5" width="7.00390625" style="285" customWidth="1"/>
    <col min="6" max="6" width="9.25390625" style="281" hidden="1" customWidth="1"/>
    <col min="7" max="7" width="9.375" style="281" hidden="1" customWidth="1"/>
    <col min="8" max="8" width="15.50390625" style="281" hidden="1" customWidth="1"/>
    <col min="9" max="9" width="14.50390625" style="281" hidden="1" customWidth="1"/>
    <col min="10" max="11" width="9.00390625" style="281" hidden="1" customWidth="1"/>
    <col min="12" max="16384" width="9.00390625" style="281" customWidth="1"/>
  </cols>
  <sheetData>
    <row r="1" spans="1:5" s="281" customFormat="1" ht="18.75">
      <c r="A1" s="286" t="s">
        <v>2021</v>
      </c>
      <c r="E1" s="285"/>
    </row>
    <row r="2" spans="1:5" s="281" customFormat="1" ht="22.5">
      <c r="A2" s="287" t="s">
        <v>2022</v>
      </c>
      <c r="B2" s="287"/>
      <c r="C2" s="287"/>
      <c r="D2" s="287"/>
      <c r="E2" s="287"/>
    </row>
    <row r="3" spans="1:5" s="281" customFormat="1" ht="14.25">
      <c r="A3" s="284"/>
      <c r="E3" s="285"/>
    </row>
    <row r="4" spans="1:5" s="281" customFormat="1" ht="14.25">
      <c r="A4" s="284"/>
      <c r="D4" s="288" t="s">
        <v>2</v>
      </c>
      <c r="E4" s="288"/>
    </row>
    <row r="5" spans="1:11" s="282" customFormat="1" ht="21.75" customHeight="1">
      <c r="A5" s="289" t="s">
        <v>2023</v>
      </c>
      <c r="B5" s="290" t="s">
        <v>2024</v>
      </c>
      <c r="C5" s="291" t="s">
        <v>2025</v>
      </c>
      <c r="D5" s="292" t="s">
        <v>2026</v>
      </c>
      <c r="E5" s="293" t="s">
        <v>1994</v>
      </c>
      <c r="F5" s="294" t="s">
        <v>2027</v>
      </c>
      <c r="G5" s="291" t="s">
        <v>2028</v>
      </c>
      <c r="H5" s="292" t="s">
        <v>2029</v>
      </c>
      <c r="I5" s="282" t="s">
        <v>2030</v>
      </c>
      <c r="J5" s="282" t="s">
        <v>2031</v>
      </c>
      <c r="K5" s="282" t="s">
        <v>2032</v>
      </c>
    </row>
    <row r="6" spans="1:8" s="282" customFormat="1" ht="21.75" customHeight="1">
      <c r="A6" s="295"/>
      <c r="B6" s="290"/>
      <c r="C6" s="296"/>
      <c r="D6" s="292"/>
      <c r="E6" s="293"/>
      <c r="F6" s="294"/>
      <c r="G6" s="296"/>
      <c r="H6" s="292"/>
    </row>
    <row r="7" spans="1:11" s="283" customFormat="1" ht="21.75" customHeight="1">
      <c r="A7" s="297" t="s">
        <v>2033</v>
      </c>
      <c r="B7" s="298"/>
      <c r="C7" s="298"/>
      <c r="D7" s="298"/>
      <c r="E7" s="299"/>
      <c r="I7" s="283">
        <v>4238</v>
      </c>
      <c r="J7" s="283">
        <v>4930</v>
      </c>
      <c r="K7" s="283">
        <v>4922</v>
      </c>
    </row>
    <row r="8" spans="1:5" s="283" customFormat="1" ht="21.75" customHeight="1">
      <c r="A8" s="297" t="s">
        <v>2034</v>
      </c>
      <c r="B8" s="300"/>
      <c r="C8" s="301"/>
      <c r="D8" s="301"/>
      <c r="E8" s="299"/>
    </row>
    <row r="9" spans="1:5" s="283" customFormat="1" ht="21.75" customHeight="1">
      <c r="A9" s="297" t="s">
        <v>2035</v>
      </c>
      <c r="B9" s="300"/>
      <c r="C9" s="301"/>
      <c r="D9" s="301"/>
      <c r="E9" s="299"/>
    </row>
    <row r="10" spans="1:5" s="283" customFormat="1" ht="21.75" customHeight="1">
      <c r="A10" s="297" t="s">
        <v>2036</v>
      </c>
      <c r="B10" s="300"/>
      <c r="C10" s="301"/>
      <c r="D10" s="301"/>
      <c r="E10" s="299"/>
    </row>
    <row r="11" spans="1:5" s="283" customFormat="1" ht="21.75" customHeight="1">
      <c r="A11" s="297" t="s">
        <v>2037</v>
      </c>
      <c r="B11" s="300"/>
      <c r="C11" s="301"/>
      <c r="D11" s="301"/>
      <c r="E11" s="299"/>
    </row>
    <row r="12" spans="1:5" s="283" customFormat="1" ht="21.75" customHeight="1">
      <c r="A12" s="297" t="s">
        <v>2038</v>
      </c>
      <c r="B12" s="300"/>
      <c r="C12" s="301"/>
      <c r="D12" s="301"/>
      <c r="E12" s="299"/>
    </row>
    <row r="13" spans="1:5" s="283" customFormat="1" ht="21.75" customHeight="1">
      <c r="A13" s="297" t="s">
        <v>2039</v>
      </c>
      <c r="B13" s="300"/>
      <c r="C13" s="300"/>
      <c r="D13" s="300"/>
      <c r="E13" s="299"/>
    </row>
    <row r="14" spans="1:5" s="283" customFormat="1" ht="33" customHeight="1">
      <c r="A14" s="297" t="s">
        <v>2040</v>
      </c>
      <c r="B14" s="300"/>
      <c r="C14" s="300"/>
      <c r="D14" s="300"/>
      <c r="E14" s="299"/>
    </row>
    <row r="15" spans="1:5" s="283" customFormat="1" ht="21.75" customHeight="1">
      <c r="A15" s="297" t="s">
        <v>2041</v>
      </c>
      <c r="B15" s="300"/>
      <c r="C15" s="300"/>
      <c r="D15" s="300"/>
      <c r="E15" s="299"/>
    </row>
    <row r="16" spans="1:5" s="283" customFormat="1" ht="21.75" customHeight="1">
      <c r="A16" s="297" t="s">
        <v>2042</v>
      </c>
      <c r="B16" s="300"/>
      <c r="C16" s="300"/>
      <c r="D16" s="300"/>
      <c r="E16" s="299"/>
    </row>
    <row r="17" spans="1:5" s="283" customFormat="1" ht="21.75" customHeight="1">
      <c r="A17" s="297"/>
      <c r="B17" s="300"/>
      <c r="C17" s="301"/>
      <c r="D17" s="301"/>
      <c r="E17" s="299"/>
    </row>
    <row r="18" spans="1:5" s="283" customFormat="1" ht="21.75" customHeight="1">
      <c r="A18" s="297" t="s">
        <v>2043</v>
      </c>
      <c r="B18" s="300"/>
      <c r="C18" s="301"/>
      <c r="D18" s="301"/>
      <c r="E18" s="299"/>
    </row>
    <row r="19" spans="1:11" s="283" customFormat="1" ht="21.75" customHeight="1">
      <c r="A19" s="297" t="s">
        <v>2044</v>
      </c>
      <c r="B19" s="300">
        <f>B20+B21+B22+B23</f>
        <v>5333</v>
      </c>
      <c r="C19" s="300">
        <f>C20+C21+C22+C23</f>
        <v>5333</v>
      </c>
      <c r="D19" s="300">
        <f>D20+D21+D22+D23</f>
        <v>5354</v>
      </c>
      <c r="E19" s="299">
        <f>D19/C19</f>
        <v>1.003937746109132</v>
      </c>
      <c r="F19" s="283">
        <f aca="true" t="shared" si="0" ref="F19:H19">SUM(F20:F23)</f>
        <v>5292</v>
      </c>
      <c r="G19" s="283">
        <f t="shared" si="0"/>
        <v>5121</v>
      </c>
      <c r="H19" s="283">
        <f t="shared" si="0"/>
        <v>5124</v>
      </c>
      <c r="I19" s="283">
        <v>4238</v>
      </c>
      <c r="J19" s="283">
        <v>4930</v>
      </c>
      <c r="K19" s="283">
        <v>4922</v>
      </c>
    </row>
    <row r="20" spans="1:11" s="283" customFormat="1" ht="21.75" customHeight="1">
      <c r="A20" s="302" t="s">
        <v>2045</v>
      </c>
      <c r="B20" s="301">
        <v>4606</v>
      </c>
      <c r="C20" s="301">
        <v>4606</v>
      </c>
      <c r="D20" s="303">
        <v>4671</v>
      </c>
      <c r="E20" s="299">
        <f>D20/C20</f>
        <v>1.0141120277898394</v>
      </c>
      <c r="F20" s="283">
        <v>4476</v>
      </c>
      <c r="G20" s="304">
        <v>4487</v>
      </c>
      <c r="H20" s="305">
        <v>4487</v>
      </c>
      <c r="I20" s="283">
        <v>3642</v>
      </c>
      <c r="J20" s="283">
        <v>4083</v>
      </c>
      <c r="K20" s="283">
        <v>4105</v>
      </c>
    </row>
    <row r="21" spans="1:11" s="283" customFormat="1" ht="21.75" customHeight="1">
      <c r="A21" s="302" t="s">
        <v>2046</v>
      </c>
      <c r="B21" s="301">
        <v>542</v>
      </c>
      <c r="C21" s="301">
        <v>542</v>
      </c>
      <c r="D21" s="303">
        <v>515</v>
      </c>
      <c r="E21" s="299">
        <f>D21/C21</f>
        <v>0.9501845018450185</v>
      </c>
      <c r="F21" s="283">
        <v>566</v>
      </c>
      <c r="G21" s="304">
        <v>470</v>
      </c>
      <c r="H21" s="305">
        <v>470</v>
      </c>
      <c r="I21" s="283">
        <v>461</v>
      </c>
      <c r="J21" s="283">
        <v>487</v>
      </c>
      <c r="K21" s="283">
        <v>474</v>
      </c>
    </row>
    <row r="22" spans="1:11" s="283" customFormat="1" ht="21.75" customHeight="1">
      <c r="A22" s="302" t="s">
        <v>2047</v>
      </c>
      <c r="B22" s="301">
        <v>160</v>
      </c>
      <c r="C22" s="301">
        <v>160</v>
      </c>
      <c r="D22" s="303">
        <v>155</v>
      </c>
      <c r="E22" s="299">
        <f>D22/C22</f>
        <v>0.96875</v>
      </c>
      <c r="F22" s="283">
        <v>190</v>
      </c>
      <c r="G22" s="304">
        <v>141</v>
      </c>
      <c r="H22" s="305">
        <v>141</v>
      </c>
      <c r="I22" s="283">
        <v>120</v>
      </c>
      <c r="J22" s="283">
        <v>170</v>
      </c>
      <c r="K22" s="283">
        <v>152</v>
      </c>
    </row>
    <row r="23" spans="1:11" s="283" customFormat="1" ht="36" customHeight="1">
      <c r="A23" s="302" t="s">
        <v>2048</v>
      </c>
      <c r="B23" s="301">
        <v>25</v>
      </c>
      <c r="C23" s="301">
        <v>25</v>
      </c>
      <c r="D23" s="303">
        <v>13</v>
      </c>
      <c r="E23" s="299">
        <f>D23/C23</f>
        <v>0.52</v>
      </c>
      <c r="F23" s="283">
        <v>60</v>
      </c>
      <c r="G23" s="304">
        <v>23</v>
      </c>
      <c r="H23" s="305">
        <v>26</v>
      </c>
      <c r="I23" s="283">
        <v>15</v>
      </c>
      <c r="J23" s="283">
        <v>190</v>
      </c>
      <c r="K23" s="283">
        <v>191</v>
      </c>
    </row>
    <row r="24" spans="1:5" s="283" customFormat="1" ht="21.75" customHeight="1">
      <c r="A24" s="302"/>
      <c r="B24" s="301"/>
      <c r="C24" s="301"/>
      <c r="D24" s="301"/>
      <c r="E24" s="299"/>
    </row>
    <row r="25" spans="1:5" s="283" customFormat="1" ht="21.75" customHeight="1">
      <c r="A25" s="302"/>
      <c r="B25" s="301"/>
      <c r="C25" s="301"/>
      <c r="D25" s="301"/>
      <c r="E25" s="299"/>
    </row>
    <row r="26" spans="1:5" s="283" customFormat="1" ht="21.75" customHeight="1">
      <c r="A26" s="297" t="s">
        <v>2049</v>
      </c>
      <c r="B26" s="300"/>
      <c r="C26" s="301"/>
      <c r="D26" s="301"/>
      <c r="E26" s="299"/>
    </row>
    <row r="27" spans="1:5" s="283" customFormat="1" ht="21.75" customHeight="1">
      <c r="A27" s="302"/>
      <c r="B27" s="301"/>
      <c r="C27" s="301"/>
      <c r="D27" s="301"/>
      <c r="E27" s="299"/>
    </row>
    <row r="28" spans="1:11" s="283" customFormat="1" ht="21.75" customHeight="1">
      <c r="A28" s="306" t="s">
        <v>2050</v>
      </c>
      <c r="B28" s="301">
        <v>16725</v>
      </c>
      <c r="C28" s="301">
        <v>17553</v>
      </c>
      <c r="D28" s="301">
        <v>17698</v>
      </c>
      <c r="E28" s="299"/>
      <c r="F28" s="283">
        <v>15715</v>
      </c>
      <c r="G28" s="283">
        <v>15073</v>
      </c>
      <c r="H28" s="283">
        <v>15386</v>
      </c>
      <c r="I28" s="283">
        <v>13702</v>
      </c>
      <c r="J28" s="283">
        <v>13885</v>
      </c>
      <c r="K28" s="283">
        <v>13858</v>
      </c>
    </row>
    <row r="29" spans="1:5" s="283" customFormat="1" ht="12.75">
      <c r="A29" s="307"/>
      <c r="E29" s="308"/>
    </row>
    <row r="30" spans="1:7" s="283" customFormat="1" ht="45.75" customHeight="1">
      <c r="A30" s="309"/>
      <c r="B30" s="309"/>
      <c r="C30" s="309"/>
      <c r="D30" s="309"/>
      <c r="E30" s="310"/>
      <c r="F30" s="311"/>
      <c r="G30" s="311"/>
    </row>
    <row r="31" spans="1:7" s="283" customFormat="1" ht="26.25" customHeight="1">
      <c r="A31" s="311"/>
      <c r="B31" s="311"/>
      <c r="C31" s="311"/>
      <c r="D31" s="311"/>
      <c r="E31" s="310"/>
      <c r="F31" s="311"/>
      <c r="G31" s="311"/>
    </row>
  </sheetData>
  <sheetProtection/>
  <mergeCells count="11">
    <mergeCell ref="A2:E2"/>
    <mergeCell ref="D4:E4"/>
    <mergeCell ref="A30:D30"/>
    <mergeCell ref="A5:A6"/>
    <mergeCell ref="B5:B6"/>
    <mergeCell ref="C5:C6"/>
    <mergeCell ref="D5:D6"/>
    <mergeCell ref="E5:E6"/>
    <mergeCell ref="F5:F6"/>
    <mergeCell ref="G5:G6"/>
    <mergeCell ref="H5:H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rgb="FF92D050"/>
  </sheetPr>
  <dimension ref="A1:IV10"/>
  <sheetViews>
    <sheetView zoomScaleSheetLayoutView="100" workbookViewId="0" topLeftCell="A1">
      <selection activeCell="D7" sqref="D7"/>
    </sheetView>
  </sheetViews>
  <sheetFormatPr defaultColWidth="33.00390625" defaultRowHeight="14.25"/>
  <cols>
    <col min="1" max="1" width="45.50390625" style="264" customWidth="1"/>
    <col min="2" max="2" width="26.25390625" style="267" customWidth="1"/>
    <col min="3" max="16384" width="33.00390625" style="264" customWidth="1"/>
  </cols>
  <sheetData>
    <row r="1" ht="30.75" customHeight="1">
      <c r="A1" s="268" t="s">
        <v>2051</v>
      </c>
    </row>
    <row r="2" spans="1:2" s="264" customFormat="1" ht="48" customHeight="1">
      <c r="A2" s="269" t="s">
        <v>2052</v>
      </c>
      <c r="B2" s="270"/>
    </row>
    <row r="3" spans="1:2" s="264" customFormat="1" ht="29.25" customHeight="1">
      <c r="A3" s="271"/>
      <c r="B3" s="272" t="s">
        <v>2</v>
      </c>
    </row>
    <row r="4" spans="1:2" s="265" customFormat="1" ht="48" customHeight="1">
      <c r="A4" s="273" t="s">
        <v>2053</v>
      </c>
      <c r="B4" s="274" t="s">
        <v>2054</v>
      </c>
    </row>
    <row r="5" spans="1:2" s="265" customFormat="1" ht="48" customHeight="1">
      <c r="A5" s="275" t="s">
        <v>2055</v>
      </c>
      <c r="B5" s="276">
        <v>311153</v>
      </c>
    </row>
    <row r="6" spans="1:2" s="265" customFormat="1" ht="48" customHeight="1">
      <c r="A6" s="275" t="s">
        <v>2056</v>
      </c>
      <c r="B6" s="276">
        <v>44200</v>
      </c>
    </row>
    <row r="7" spans="1:2" s="265" customFormat="1" ht="48" customHeight="1">
      <c r="A7" s="275" t="s">
        <v>2057</v>
      </c>
      <c r="B7" s="276">
        <v>1200</v>
      </c>
    </row>
    <row r="8" spans="1:3" s="265" customFormat="1" ht="48" customHeight="1">
      <c r="A8" s="277" t="s">
        <v>2058</v>
      </c>
      <c r="B8" s="276">
        <v>1200</v>
      </c>
      <c r="C8" s="278" t="s">
        <v>2059</v>
      </c>
    </row>
    <row r="9" spans="1:2" s="265" customFormat="1" ht="48" customHeight="1">
      <c r="A9" s="275" t="s">
        <v>2060</v>
      </c>
      <c r="B9" s="276">
        <f>B5+B6-B7</f>
        <v>354153</v>
      </c>
    </row>
    <row r="10" spans="1:256" s="266" customFormat="1" ht="33" customHeight="1">
      <c r="A10" s="279"/>
      <c r="B10" s="280"/>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c r="AZ10" s="265"/>
      <c r="BA10" s="265"/>
      <c r="BB10" s="265"/>
      <c r="BC10" s="265"/>
      <c r="BD10" s="265"/>
      <c r="BE10" s="265"/>
      <c r="BF10" s="265"/>
      <c r="BG10" s="265"/>
      <c r="BH10" s="265"/>
      <c r="BI10" s="265"/>
      <c r="BJ10" s="265"/>
      <c r="BK10" s="265"/>
      <c r="BL10" s="265"/>
      <c r="BM10" s="265"/>
      <c r="BN10" s="265"/>
      <c r="BO10" s="265"/>
      <c r="BP10" s="265"/>
      <c r="BQ10" s="265"/>
      <c r="BR10" s="265"/>
      <c r="BS10" s="265"/>
      <c r="BT10" s="265"/>
      <c r="BU10" s="265"/>
      <c r="BV10" s="265"/>
      <c r="BW10" s="265"/>
      <c r="BX10" s="265"/>
      <c r="BY10" s="265"/>
      <c r="BZ10" s="265"/>
      <c r="CA10" s="265"/>
      <c r="CB10" s="265"/>
      <c r="CC10" s="265"/>
      <c r="CD10" s="265"/>
      <c r="CE10" s="265"/>
      <c r="CF10" s="265"/>
      <c r="CG10" s="265"/>
      <c r="CH10" s="265"/>
      <c r="CI10" s="265"/>
      <c r="CJ10" s="265"/>
      <c r="CK10" s="265"/>
      <c r="CL10" s="265"/>
      <c r="CM10" s="265"/>
      <c r="CN10" s="265"/>
      <c r="CO10" s="265"/>
      <c r="CP10" s="265"/>
      <c r="CQ10" s="265"/>
      <c r="CR10" s="265"/>
      <c r="CS10" s="265"/>
      <c r="CT10" s="265"/>
      <c r="CU10" s="265"/>
      <c r="CV10" s="265"/>
      <c r="CW10" s="265"/>
      <c r="CX10" s="265"/>
      <c r="CY10" s="265"/>
      <c r="CZ10" s="265"/>
      <c r="DA10" s="265"/>
      <c r="DB10" s="265"/>
      <c r="DC10" s="265"/>
      <c r="DD10" s="265"/>
      <c r="DE10" s="265"/>
      <c r="DF10" s="265"/>
      <c r="DG10" s="265"/>
      <c r="DH10" s="265"/>
      <c r="DI10" s="265"/>
      <c r="DJ10" s="265"/>
      <c r="DK10" s="265"/>
      <c r="DL10" s="265"/>
      <c r="DM10" s="265"/>
      <c r="DN10" s="265"/>
      <c r="DO10" s="265"/>
      <c r="DP10" s="265"/>
      <c r="DQ10" s="265"/>
      <c r="DR10" s="265"/>
      <c r="DS10" s="265"/>
      <c r="DT10" s="265"/>
      <c r="DU10" s="265"/>
      <c r="DV10" s="265"/>
      <c r="DW10" s="265"/>
      <c r="DX10" s="265"/>
      <c r="DY10" s="265"/>
      <c r="DZ10" s="265"/>
      <c r="EA10" s="265"/>
      <c r="EB10" s="265"/>
      <c r="EC10" s="265"/>
      <c r="ED10" s="265"/>
      <c r="EE10" s="265"/>
      <c r="EF10" s="265"/>
      <c r="EG10" s="265"/>
      <c r="EH10" s="265"/>
      <c r="EI10" s="265"/>
      <c r="EJ10" s="265"/>
      <c r="EK10" s="265"/>
      <c r="EL10" s="265"/>
      <c r="EM10" s="265"/>
      <c r="EN10" s="265"/>
      <c r="EO10" s="265"/>
      <c r="EP10" s="265"/>
      <c r="EQ10" s="265"/>
      <c r="ER10" s="265"/>
      <c r="ES10" s="265"/>
      <c r="ET10" s="265"/>
      <c r="EU10" s="265"/>
      <c r="EV10" s="265"/>
      <c r="EW10" s="265"/>
      <c r="EX10" s="265"/>
      <c r="EY10" s="265"/>
      <c r="EZ10" s="265"/>
      <c r="FA10" s="265"/>
      <c r="FB10" s="265"/>
      <c r="FC10" s="265"/>
      <c r="FD10" s="265"/>
      <c r="FE10" s="265"/>
      <c r="FF10" s="265"/>
      <c r="FG10" s="265"/>
      <c r="FH10" s="265"/>
      <c r="FI10" s="265"/>
      <c r="FJ10" s="265"/>
      <c r="FK10" s="265"/>
      <c r="FL10" s="265"/>
      <c r="FM10" s="265"/>
      <c r="FN10" s="265"/>
      <c r="FO10" s="265"/>
      <c r="FP10" s="265"/>
      <c r="FQ10" s="265"/>
      <c r="FR10" s="265"/>
      <c r="FS10" s="265"/>
      <c r="FT10" s="265"/>
      <c r="FU10" s="265"/>
      <c r="FV10" s="265"/>
      <c r="FW10" s="265"/>
      <c r="FX10" s="265"/>
      <c r="FY10" s="265"/>
      <c r="FZ10" s="265"/>
      <c r="GA10" s="265"/>
      <c r="GB10" s="265"/>
      <c r="GC10" s="265"/>
      <c r="GD10" s="265"/>
      <c r="GE10" s="265"/>
      <c r="GF10" s="265"/>
      <c r="GG10" s="265"/>
      <c r="GH10" s="265"/>
      <c r="GI10" s="265"/>
      <c r="GJ10" s="265"/>
      <c r="GK10" s="265"/>
      <c r="GL10" s="265"/>
      <c r="GM10" s="265"/>
      <c r="GN10" s="265"/>
      <c r="GO10" s="265"/>
      <c r="GP10" s="265"/>
      <c r="GQ10" s="265"/>
      <c r="GR10" s="265"/>
      <c r="GS10" s="265"/>
      <c r="GT10" s="265"/>
      <c r="GU10" s="265"/>
      <c r="GV10" s="265"/>
      <c r="GW10" s="265"/>
      <c r="GX10" s="265"/>
      <c r="GY10" s="265"/>
      <c r="GZ10" s="265"/>
      <c r="HA10" s="265"/>
      <c r="HB10" s="265"/>
      <c r="HC10" s="265"/>
      <c r="HD10" s="265"/>
      <c r="HE10" s="265"/>
      <c r="HF10" s="265"/>
      <c r="HG10" s="265"/>
      <c r="HH10" s="265"/>
      <c r="HI10" s="265"/>
      <c r="HJ10" s="265"/>
      <c r="HK10" s="265"/>
      <c r="HL10" s="265"/>
      <c r="HM10" s="265"/>
      <c r="HN10" s="265"/>
      <c r="HO10" s="265"/>
      <c r="HP10" s="265"/>
      <c r="HQ10" s="265"/>
      <c r="HR10" s="265"/>
      <c r="HS10" s="265"/>
      <c r="HT10" s="265"/>
      <c r="HU10" s="265"/>
      <c r="HV10" s="265"/>
      <c r="HW10" s="265"/>
      <c r="HX10" s="265"/>
      <c r="HY10" s="265"/>
      <c r="HZ10" s="265"/>
      <c r="IA10" s="265"/>
      <c r="IB10" s="265"/>
      <c r="IC10" s="265"/>
      <c r="ID10" s="265"/>
      <c r="IE10" s="265"/>
      <c r="IF10" s="265"/>
      <c r="IG10" s="265"/>
      <c r="IH10" s="265"/>
      <c r="II10" s="265"/>
      <c r="IJ10" s="265"/>
      <c r="IK10" s="265"/>
      <c r="IL10" s="265"/>
      <c r="IM10" s="265"/>
      <c r="IN10" s="265"/>
      <c r="IO10" s="265"/>
      <c r="IP10" s="265"/>
      <c r="IQ10" s="265"/>
      <c r="IR10" s="265"/>
      <c r="IS10" s="265"/>
      <c r="IT10" s="265"/>
      <c r="IU10" s="265"/>
      <c r="IV10" s="265"/>
    </row>
  </sheetData>
  <sheetProtection/>
  <mergeCells count="1">
    <mergeCell ref="A2:B2"/>
  </mergeCells>
  <printOptions/>
  <pageMargins left="0.75" right="0.75" top="1" bottom="1" header="0.5" footer="0.5"/>
  <pageSetup orientation="portrait" paperSize="9" scale="90"/>
</worksheet>
</file>

<file path=xl/worksheets/sheet14.xml><?xml version="1.0" encoding="utf-8"?>
<worksheet xmlns="http://schemas.openxmlformats.org/spreadsheetml/2006/main" xmlns:r="http://schemas.openxmlformats.org/officeDocument/2006/relationships">
  <sheetPr>
    <tabColor rgb="FF92D050"/>
  </sheetPr>
  <dimension ref="A1:B5"/>
  <sheetViews>
    <sheetView zoomScaleSheetLayoutView="100" workbookViewId="0" topLeftCell="A1">
      <selection activeCell="C10" sqref="C10"/>
    </sheetView>
  </sheetViews>
  <sheetFormatPr defaultColWidth="42.875" defaultRowHeight="14.25"/>
  <cols>
    <col min="1" max="1" width="37.25390625" style="253" customWidth="1"/>
    <col min="2" max="2" width="37.25390625" style="254" customWidth="1"/>
    <col min="3" max="16384" width="42.875" style="251" customWidth="1"/>
  </cols>
  <sheetData>
    <row r="1" ht="28.5" customHeight="1">
      <c r="A1" s="255" t="s">
        <v>2061</v>
      </c>
    </row>
    <row r="2" spans="1:2" s="251" customFormat="1" ht="29.25" customHeight="1">
      <c r="A2" s="256" t="s">
        <v>2062</v>
      </c>
      <c r="B2" s="257"/>
    </row>
    <row r="3" spans="1:2" s="251" customFormat="1" ht="45" customHeight="1">
      <c r="A3" s="258" t="s">
        <v>2063</v>
      </c>
      <c r="B3" s="259" t="s">
        <v>2</v>
      </c>
    </row>
    <row r="4" spans="1:2" s="252" customFormat="1" ht="36" customHeight="1">
      <c r="A4" s="260" t="s">
        <v>2064</v>
      </c>
      <c r="B4" s="261" t="s">
        <v>2065</v>
      </c>
    </row>
    <row r="5" spans="1:2" s="252" customFormat="1" ht="36" customHeight="1">
      <c r="A5" s="262" t="s">
        <v>2066</v>
      </c>
      <c r="B5" s="263">
        <v>390521</v>
      </c>
    </row>
  </sheetData>
  <sheetProtection/>
  <mergeCells count="1">
    <mergeCell ref="A2:B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rgb="FF92D050"/>
  </sheetPr>
  <dimension ref="A1:C30"/>
  <sheetViews>
    <sheetView zoomScaleSheetLayoutView="100" workbookViewId="0" topLeftCell="A22">
      <selection activeCell="K24" sqref="K24"/>
    </sheetView>
  </sheetViews>
  <sheetFormatPr defaultColWidth="8.125" defaultRowHeight="19.5" customHeight="1"/>
  <cols>
    <col min="1" max="1" width="43.25390625" style="224" customWidth="1"/>
    <col min="2" max="2" width="1.625" style="224" hidden="1" customWidth="1"/>
    <col min="3" max="3" width="30.625" style="224" customWidth="1"/>
    <col min="4" max="16384" width="8.125" style="224" customWidth="1"/>
  </cols>
  <sheetData>
    <row r="1" spans="1:2" s="224" customFormat="1" ht="33" customHeight="1">
      <c r="A1" s="226" t="s">
        <v>2067</v>
      </c>
      <c r="B1" s="240"/>
    </row>
    <row r="2" spans="1:3" s="224" customFormat="1" ht="39.75" customHeight="1">
      <c r="A2" s="241" t="s">
        <v>2068</v>
      </c>
      <c r="B2" s="242"/>
      <c r="C2" s="242"/>
    </row>
    <row r="3" spans="1:3" s="224" customFormat="1" ht="26.25" customHeight="1">
      <c r="A3" s="228"/>
      <c r="B3" s="228"/>
      <c r="C3" s="229" t="s">
        <v>2</v>
      </c>
    </row>
    <row r="4" spans="1:3" s="225" customFormat="1" ht="19.5" customHeight="1">
      <c r="A4" s="230" t="s">
        <v>1944</v>
      </c>
      <c r="B4" s="230" t="s">
        <v>2069</v>
      </c>
      <c r="C4" s="230" t="s">
        <v>4</v>
      </c>
    </row>
    <row r="5" spans="1:3" s="225" customFormat="1" ht="19.5" customHeight="1">
      <c r="A5" s="243" t="s">
        <v>24</v>
      </c>
      <c r="B5" s="244">
        <f>SUM(B6:B21)</f>
        <v>14897</v>
      </c>
      <c r="C5" s="244">
        <f>SUM(C6:C21)</f>
        <v>16867</v>
      </c>
    </row>
    <row r="6" spans="1:3" s="225" customFormat="1" ht="19.5" customHeight="1">
      <c r="A6" s="245" t="s">
        <v>2070</v>
      </c>
      <c r="B6" s="245">
        <f>3686+21</f>
        <v>3707</v>
      </c>
      <c r="C6" s="246">
        <f>5498+8</f>
        <v>5506</v>
      </c>
    </row>
    <row r="7" spans="1:3" s="225" customFormat="1" ht="19.5" customHeight="1">
      <c r="A7" s="245" t="s">
        <v>10</v>
      </c>
      <c r="B7" s="245">
        <v>876</v>
      </c>
      <c r="C7" s="246">
        <v>1698</v>
      </c>
    </row>
    <row r="8" spans="1:3" s="225" customFormat="1" ht="19.5" customHeight="1">
      <c r="A8" s="245" t="s">
        <v>11</v>
      </c>
      <c r="B8" s="245"/>
      <c r="C8" s="246"/>
    </row>
    <row r="9" spans="1:3" s="225" customFormat="1" ht="19.5" customHeight="1">
      <c r="A9" s="245" t="s">
        <v>12</v>
      </c>
      <c r="B9" s="245">
        <v>385</v>
      </c>
      <c r="C9" s="246">
        <v>350</v>
      </c>
    </row>
    <row r="10" spans="1:3" s="225" customFormat="1" ht="19.5" customHeight="1">
      <c r="A10" s="245" t="s">
        <v>13</v>
      </c>
      <c r="B10" s="245">
        <v>181</v>
      </c>
      <c r="C10" s="246">
        <v>350</v>
      </c>
    </row>
    <row r="11" spans="1:3" s="225" customFormat="1" ht="19.5" customHeight="1">
      <c r="A11" s="245" t="s">
        <v>14</v>
      </c>
      <c r="B11" s="245">
        <v>556</v>
      </c>
      <c r="C11" s="246">
        <v>800</v>
      </c>
    </row>
    <row r="12" spans="1:3" s="225" customFormat="1" ht="19.5" customHeight="1">
      <c r="A12" s="245" t="s">
        <v>15</v>
      </c>
      <c r="B12" s="245">
        <v>321</v>
      </c>
      <c r="C12" s="246">
        <v>504</v>
      </c>
    </row>
    <row r="13" spans="1:3" s="225" customFormat="1" ht="19.5" customHeight="1">
      <c r="A13" s="245" t="s">
        <v>16</v>
      </c>
      <c r="B13" s="245">
        <v>345</v>
      </c>
      <c r="C13" s="246">
        <v>650</v>
      </c>
    </row>
    <row r="14" spans="1:3" s="225" customFormat="1" ht="19.5" customHeight="1">
      <c r="A14" s="245" t="s">
        <v>17</v>
      </c>
      <c r="B14" s="245">
        <v>233</v>
      </c>
      <c r="C14" s="246">
        <v>500</v>
      </c>
    </row>
    <row r="15" spans="1:3" s="225" customFormat="1" ht="19.5" customHeight="1">
      <c r="A15" s="245" t="s">
        <v>18</v>
      </c>
      <c r="B15" s="245">
        <v>226</v>
      </c>
      <c r="C15" s="246">
        <v>2159</v>
      </c>
    </row>
    <row r="16" spans="1:3" s="225" customFormat="1" ht="19.5" customHeight="1">
      <c r="A16" s="245" t="s">
        <v>19</v>
      </c>
      <c r="B16" s="245">
        <v>378</v>
      </c>
      <c r="C16" s="246">
        <v>800</v>
      </c>
    </row>
    <row r="17" spans="1:3" s="225" customFormat="1" ht="19.5" customHeight="1">
      <c r="A17" s="245" t="s">
        <v>20</v>
      </c>
      <c r="B17" s="245">
        <v>6741</v>
      </c>
      <c r="C17" s="246">
        <v>2000</v>
      </c>
    </row>
    <row r="18" spans="1:3" s="225" customFormat="1" ht="19.5" customHeight="1">
      <c r="A18" s="245" t="s">
        <v>21</v>
      </c>
      <c r="B18" s="245">
        <v>523</v>
      </c>
      <c r="C18" s="246">
        <v>1150</v>
      </c>
    </row>
    <row r="19" spans="1:3" s="225" customFormat="1" ht="19.5" customHeight="1">
      <c r="A19" s="245" t="s">
        <v>22</v>
      </c>
      <c r="B19" s="245">
        <v>406</v>
      </c>
      <c r="C19" s="246">
        <v>380</v>
      </c>
    </row>
    <row r="20" spans="1:3" s="225" customFormat="1" ht="19.5" customHeight="1">
      <c r="A20" s="245" t="s">
        <v>2071</v>
      </c>
      <c r="B20" s="245">
        <v>19</v>
      </c>
      <c r="C20" s="246">
        <v>20</v>
      </c>
    </row>
    <row r="21" spans="1:3" s="225" customFormat="1" ht="19.5" customHeight="1">
      <c r="A21" s="245" t="s">
        <v>2072</v>
      </c>
      <c r="B21" s="244"/>
      <c r="C21" s="246"/>
    </row>
    <row r="22" spans="1:3" s="225" customFormat="1" ht="19.5" customHeight="1">
      <c r="A22" s="243" t="s">
        <v>31</v>
      </c>
      <c r="B22" s="244">
        <f>SUM(B23:B29)</f>
        <v>6970</v>
      </c>
      <c r="C22" s="244">
        <f>SUM(C23:C29)</f>
        <v>10359</v>
      </c>
    </row>
    <row r="23" spans="1:3" s="225" customFormat="1" ht="19.5" customHeight="1">
      <c r="A23" s="245" t="s">
        <v>25</v>
      </c>
      <c r="B23" s="245">
        <v>1122</v>
      </c>
      <c r="C23" s="246">
        <v>2150</v>
      </c>
    </row>
    <row r="24" spans="1:3" s="225" customFormat="1" ht="19.5" customHeight="1">
      <c r="A24" s="245" t="s">
        <v>2073</v>
      </c>
      <c r="B24" s="245">
        <v>1085</v>
      </c>
      <c r="C24" s="246">
        <v>890</v>
      </c>
    </row>
    <row r="25" spans="1:3" s="225" customFormat="1" ht="19.5" customHeight="1">
      <c r="A25" s="245" t="s">
        <v>27</v>
      </c>
      <c r="B25" s="245">
        <v>2747</v>
      </c>
      <c r="C25" s="246">
        <v>3150</v>
      </c>
    </row>
    <row r="26" spans="1:3" s="225" customFormat="1" ht="19.5" customHeight="1">
      <c r="A26" s="245" t="s">
        <v>28</v>
      </c>
      <c r="B26" s="245"/>
      <c r="C26" s="246"/>
    </row>
    <row r="27" spans="1:3" s="225" customFormat="1" ht="19.5" customHeight="1">
      <c r="A27" s="247" t="s">
        <v>2074</v>
      </c>
      <c r="B27" s="248">
        <v>877</v>
      </c>
      <c r="C27" s="246">
        <f>3415+261</f>
        <v>3676</v>
      </c>
    </row>
    <row r="28" spans="1:3" s="225" customFormat="1" ht="19.5" customHeight="1">
      <c r="A28" s="249" t="s">
        <v>2075</v>
      </c>
      <c r="B28" s="249"/>
      <c r="C28" s="246"/>
    </row>
    <row r="29" spans="1:3" s="225" customFormat="1" ht="19.5" customHeight="1">
      <c r="A29" s="245" t="s">
        <v>2076</v>
      </c>
      <c r="B29" s="245">
        <v>1139</v>
      </c>
      <c r="C29" s="246">
        <f>487+6</f>
        <v>493</v>
      </c>
    </row>
    <row r="30" spans="1:3" s="225" customFormat="1" ht="19.5" customHeight="1">
      <c r="A30" s="250" t="s">
        <v>2077</v>
      </c>
      <c r="B30" s="244">
        <f>SUM(B5,B22)</f>
        <v>21867</v>
      </c>
      <c r="C30" s="244">
        <f>SUM(C5,C22)</f>
        <v>27226</v>
      </c>
    </row>
  </sheetData>
  <sheetProtection/>
  <mergeCells count="1">
    <mergeCell ref="A2:C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rgb="FF92D050"/>
  </sheetPr>
  <dimension ref="A1:C31"/>
  <sheetViews>
    <sheetView zoomScaleSheetLayoutView="100" workbookViewId="0" topLeftCell="A16">
      <selection activeCell="I29" sqref="I29"/>
    </sheetView>
  </sheetViews>
  <sheetFormatPr defaultColWidth="8.125" defaultRowHeight="19.5" customHeight="1"/>
  <cols>
    <col min="1" max="1" width="33.75390625" style="224" customWidth="1"/>
    <col min="2" max="2" width="14.375" style="224" customWidth="1"/>
    <col min="3" max="3" width="23.625" style="224" customWidth="1"/>
    <col min="4" max="16384" width="8.125" style="224" customWidth="1"/>
  </cols>
  <sheetData>
    <row r="1" s="224" customFormat="1" ht="27" customHeight="1">
      <c r="A1" s="226" t="s">
        <v>2078</v>
      </c>
    </row>
    <row r="2" spans="1:3" s="224" customFormat="1" ht="24.75" customHeight="1">
      <c r="A2" s="227" t="s">
        <v>2079</v>
      </c>
      <c r="B2" s="227"/>
      <c r="C2" s="227"/>
    </row>
    <row r="3" spans="1:3" s="224" customFormat="1" ht="21.75" customHeight="1">
      <c r="A3" s="228"/>
      <c r="B3" s="228"/>
      <c r="C3" s="229" t="s">
        <v>2</v>
      </c>
    </row>
    <row r="4" spans="1:3" s="225" customFormat="1" ht="21.75" customHeight="1">
      <c r="A4" s="230" t="s">
        <v>1944</v>
      </c>
      <c r="B4" s="230" t="s">
        <v>4</v>
      </c>
      <c r="C4" s="230"/>
    </row>
    <row r="5" spans="1:3" s="225" customFormat="1" ht="33" customHeight="1">
      <c r="A5" s="230"/>
      <c r="B5" s="230" t="s">
        <v>2080</v>
      </c>
      <c r="C5" s="231" t="s">
        <v>2081</v>
      </c>
    </row>
    <row r="6" spans="1:3" s="225" customFormat="1" ht="21" customHeight="1">
      <c r="A6" s="232" t="s">
        <v>808</v>
      </c>
      <c r="B6" s="233">
        <v>20191</v>
      </c>
      <c r="C6" s="234"/>
    </row>
    <row r="7" spans="1:3" s="225" customFormat="1" ht="21" customHeight="1">
      <c r="A7" s="232" t="s">
        <v>809</v>
      </c>
      <c r="B7" s="235"/>
      <c r="C7" s="235"/>
    </row>
    <row r="8" spans="1:3" s="225" customFormat="1" ht="21" customHeight="1">
      <c r="A8" s="232" t="s">
        <v>810</v>
      </c>
      <c r="B8" s="235">
        <v>118</v>
      </c>
      <c r="C8" s="235"/>
    </row>
    <row r="9" spans="1:3" s="225" customFormat="1" ht="21" customHeight="1">
      <c r="A9" s="232" t="s">
        <v>812</v>
      </c>
      <c r="B9" s="235">
        <v>5638</v>
      </c>
      <c r="C9" s="235"/>
    </row>
    <row r="10" spans="1:3" s="225" customFormat="1" ht="21" customHeight="1">
      <c r="A10" s="232" t="s">
        <v>813</v>
      </c>
      <c r="B10" s="235">
        <v>26620</v>
      </c>
      <c r="C10" s="235"/>
    </row>
    <row r="11" spans="1:3" s="225" customFormat="1" ht="21" customHeight="1">
      <c r="A11" s="232" t="s">
        <v>814</v>
      </c>
      <c r="B11" s="235">
        <v>59</v>
      </c>
      <c r="C11" s="235"/>
    </row>
    <row r="12" spans="1:3" s="225" customFormat="1" ht="21" customHeight="1">
      <c r="A12" s="232" t="s">
        <v>815</v>
      </c>
      <c r="B12" s="235">
        <v>1205</v>
      </c>
      <c r="C12" s="235"/>
    </row>
    <row r="13" spans="1:3" s="225" customFormat="1" ht="21" customHeight="1">
      <c r="A13" s="232" t="s">
        <v>816</v>
      </c>
      <c r="B13" s="235">
        <v>19357</v>
      </c>
      <c r="C13" s="235"/>
    </row>
    <row r="14" spans="1:3" s="225" customFormat="1" ht="21" customHeight="1">
      <c r="A14" s="232" t="s">
        <v>817</v>
      </c>
      <c r="B14" s="235">
        <v>10080</v>
      </c>
      <c r="C14" s="235"/>
    </row>
    <row r="15" spans="1:3" s="225" customFormat="1" ht="21" customHeight="1">
      <c r="A15" s="232" t="s">
        <v>818</v>
      </c>
      <c r="B15" s="235"/>
      <c r="C15" s="235"/>
    </row>
    <row r="16" spans="1:3" s="225" customFormat="1" ht="21" customHeight="1">
      <c r="A16" s="232" t="s">
        <v>820</v>
      </c>
      <c r="B16" s="235">
        <v>2219</v>
      </c>
      <c r="C16" s="235"/>
    </row>
    <row r="17" spans="1:3" s="225" customFormat="1" ht="21" customHeight="1">
      <c r="A17" s="232" t="s">
        <v>821</v>
      </c>
      <c r="B17" s="235">
        <f>35783-1123</f>
        <v>34660</v>
      </c>
      <c r="C17" s="235">
        <v>6500</v>
      </c>
    </row>
    <row r="18" spans="1:3" s="225" customFormat="1" ht="21" customHeight="1">
      <c r="A18" s="232" t="s">
        <v>822</v>
      </c>
      <c r="B18" s="235">
        <v>32263</v>
      </c>
      <c r="C18" s="235"/>
    </row>
    <row r="19" spans="1:3" s="225" customFormat="1" ht="21" customHeight="1">
      <c r="A19" s="236" t="s">
        <v>823</v>
      </c>
      <c r="B19" s="235">
        <v>635</v>
      </c>
      <c r="C19" s="235"/>
    </row>
    <row r="20" spans="1:3" s="225" customFormat="1" ht="21" customHeight="1">
      <c r="A20" s="236" t="s">
        <v>824</v>
      </c>
      <c r="B20" s="235">
        <v>126</v>
      </c>
      <c r="C20" s="235"/>
    </row>
    <row r="21" spans="1:3" s="225" customFormat="1" ht="21" customHeight="1">
      <c r="A21" s="236" t="s">
        <v>825</v>
      </c>
      <c r="B21" s="235"/>
      <c r="C21" s="235"/>
    </row>
    <row r="22" spans="1:3" s="225" customFormat="1" ht="21" customHeight="1">
      <c r="A22" s="236" t="s">
        <v>826</v>
      </c>
      <c r="B22" s="235"/>
      <c r="C22" s="235"/>
    </row>
    <row r="23" spans="1:3" s="225" customFormat="1" ht="21" customHeight="1">
      <c r="A23" s="236" t="s">
        <v>827</v>
      </c>
      <c r="B23" s="235">
        <v>664</v>
      </c>
      <c r="C23" s="235"/>
    </row>
    <row r="24" spans="1:3" s="225" customFormat="1" ht="21" customHeight="1">
      <c r="A24" s="236" t="s">
        <v>828</v>
      </c>
      <c r="B24" s="235">
        <v>4219</v>
      </c>
      <c r="C24" s="235"/>
    </row>
    <row r="25" spans="1:3" s="225" customFormat="1" ht="21" customHeight="1">
      <c r="A25" s="236" t="s">
        <v>829</v>
      </c>
      <c r="B25" s="235"/>
      <c r="C25" s="235"/>
    </row>
    <row r="26" spans="1:3" s="225" customFormat="1" ht="21" customHeight="1">
      <c r="A26" s="236" t="s">
        <v>830</v>
      </c>
      <c r="B26" s="235">
        <f>874+1000</f>
        <v>1874</v>
      </c>
      <c r="C26" s="235"/>
    </row>
    <row r="27" spans="1:3" s="225" customFormat="1" ht="21" customHeight="1">
      <c r="A27" s="236" t="s">
        <v>2082</v>
      </c>
      <c r="B27" s="235">
        <v>3200</v>
      </c>
      <c r="C27" s="235"/>
    </row>
    <row r="28" spans="1:3" s="225" customFormat="1" ht="21" customHeight="1">
      <c r="A28" s="237" t="s">
        <v>831</v>
      </c>
      <c r="B28" s="235"/>
      <c r="C28" s="235"/>
    </row>
    <row r="29" spans="1:3" s="225" customFormat="1" ht="21" customHeight="1">
      <c r="A29" s="238" t="s">
        <v>832</v>
      </c>
      <c r="B29" s="235">
        <v>3000</v>
      </c>
      <c r="C29" s="235"/>
    </row>
    <row r="30" spans="1:3" s="225" customFormat="1" ht="21" customHeight="1">
      <c r="A30" s="238" t="s">
        <v>834</v>
      </c>
      <c r="B30" s="235"/>
      <c r="C30" s="235"/>
    </row>
    <row r="31" spans="1:3" s="225" customFormat="1" ht="21" customHeight="1">
      <c r="A31" s="239" t="s">
        <v>2083</v>
      </c>
      <c r="B31" s="235">
        <f>SUM(B6:B30)</f>
        <v>166128</v>
      </c>
      <c r="C31" s="235">
        <f>SUM(C6:C30)</f>
        <v>6500</v>
      </c>
    </row>
  </sheetData>
  <sheetProtection/>
  <mergeCells count="3">
    <mergeCell ref="A2:C2"/>
    <mergeCell ref="B4:C4"/>
    <mergeCell ref="A4:A5"/>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rgb="FF92D050"/>
  </sheetPr>
  <dimension ref="A1:D23"/>
  <sheetViews>
    <sheetView zoomScaleSheetLayoutView="100" workbookViewId="0" topLeftCell="A1">
      <selection activeCell="B9" sqref="B9"/>
    </sheetView>
  </sheetViews>
  <sheetFormatPr defaultColWidth="8.125" defaultRowHeight="14.25"/>
  <cols>
    <col min="1" max="1" width="27.25390625" style="191" customWidth="1"/>
    <col min="2" max="2" width="11.625" style="195" customWidth="1"/>
    <col min="3" max="3" width="26.00390625" style="191" customWidth="1"/>
    <col min="4" max="4" width="10.625" style="195" customWidth="1"/>
    <col min="5" max="16384" width="8.125" style="191" customWidth="1"/>
  </cols>
  <sheetData>
    <row r="1" spans="1:3" s="189" customFormat="1" ht="27" customHeight="1">
      <c r="A1" s="196" t="s">
        <v>2084</v>
      </c>
      <c r="B1" s="197"/>
      <c r="C1" s="197"/>
    </row>
    <row r="2" spans="1:4" s="190" customFormat="1" ht="39" customHeight="1">
      <c r="A2" s="198" t="s">
        <v>2085</v>
      </c>
      <c r="B2" s="198"/>
      <c r="C2" s="198"/>
      <c r="D2" s="198"/>
    </row>
    <row r="3" spans="1:4" s="191" customFormat="1" ht="28.5" customHeight="1">
      <c r="A3" s="199"/>
      <c r="B3" s="200"/>
      <c r="C3" s="201" t="s">
        <v>2</v>
      </c>
      <c r="D3" s="201"/>
    </row>
    <row r="4" spans="1:4" s="192" customFormat="1" ht="24.75" customHeight="1">
      <c r="A4" s="202" t="s">
        <v>2086</v>
      </c>
      <c r="B4" s="203" t="s">
        <v>4</v>
      </c>
      <c r="C4" s="204" t="s">
        <v>2087</v>
      </c>
      <c r="D4" s="204" t="s">
        <v>4</v>
      </c>
    </row>
    <row r="5" spans="1:4" s="193" customFormat="1" ht="24.75" customHeight="1">
      <c r="A5" s="205" t="s">
        <v>2088</v>
      </c>
      <c r="B5" s="206">
        <v>27226</v>
      </c>
      <c r="C5" s="207" t="s">
        <v>838</v>
      </c>
      <c r="D5" s="206">
        <v>166128</v>
      </c>
    </row>
    <row r="6" spans="1:4" s="192" customFormat="1" ht="24.75" customHeight="1">
      <c r="A6" s="205" t="s">
        <v>2089</v>
      </c>
      <c r="B6" s="206">
        <f>B7</f>
        <v>139476</v>
      </c>
      <c r="C6" s="207" t="s">
        <v>2090</v>
      </c>
      <c r="D6" s="206">
        <v>574</v>
      </c>
    </row>
    <row r="7" spans="1:4" s="192" customFormat="1" ht="24.75" customHeight="1">
      <c r="A7" s="205" t="s">
        <v>2091</v>
      </c>
      <c r="B7" s="206">
        <f>SUM(B8:B10)</f>
        <v>139476</v>
      </c>
      <c r="C7" s="207" t="s">
        <v>2092</v>
      </c>
      <c r="D7" s="206">
        <v>574</v>
      </c>
    </row>
    <row r="8" spans="1:4" s="192" customFormat="1" ht="24.75" customHeight="1">
      <c r="A8" s="208" t="s">
        <v>2093</v>
      </c>
      <c r="B8" s="209">
        <v>3227</v>
      </c>
      <c r="C8" s="210" t="s">
        <v>2094</v>
      </c>
      <c r="D8" s="209"/>
    </row>
    <row r="9" spans="1:4" s="192" customFormat="1" ht="24.75" customHeight="1">
      <c r="A9" s="208" t="s">
        <v>2095</v>
      </c>
      <c r="B9" s="209">
        <f>92807+160+38189-1123-284</f>
        <v>129749</v>
      </c>
      <c r="C9" s="210" t="s">
        <v>2096</v>
      </c>
      <c r="D9" s="209">
        <v>574</v>
      </c>
    </row>
    <row r="10" spans="1:4" s="192" customFormat="1" ht="24.75" customHeight="1">
      <c r="A10" s="208" t="s">
        <v>2097</v>
      </c>
      <c r="B10" s="209">
        <v>6500</v>
      </c>
      <c r="C10" s="211" t="s">
        <v>2098</v>
      </c>
      <c r="D10" s="209"/>
    </row>
    <row r="11" spans="1:4" s="194" customFormat="1" ht="24.75" customHeight="1">
      <c r="A11" s="205" t="s">
        <v>2099</v>
      </c>
      <c r="B11" s="206"/>
      <c r="C11" s="207" t="s">
        <v>2100</v>
      </c>
      <c r="D11" s="206"/>
    </row>
    <row r="12" spans="1:4" s="194" customFormat="1" ht="24.75" customHeight="1">
      <c r="A12" s="205" t="s">
        <v>2101</v>
      </c>
      <c r="B12" s="206"/>
      <c r="C12" s="207" t="s">
        <v>2102</v>
      </c>
      <c r="D12" s="206"/>
    </row>
    <row r="13" spans="1:4" s="194" customFormat="1" ht="24.75" customHeight="1">
      <c r="A13" s="205" t="s">
        <v>2103</v>
      </c>
      <c r="B13" s="206"/>
      <c r="C13" s="207" t="s">
        <v>2104</v>
      </c>
      <c r="D13" s="212"/>
    </row>
    <row r="14" spans="1:4" s="194" customFormat="1" ht="24.75" customHeight="1">
      <c r="A14" s="205" t="s">
        <v>2105</v>
      </c>
      <c r="B14" s="206"/>
      <c r="C14" s="213" t="s">
        <v>2106</v>
      </c>
      <c r="D14" s="206"/>
    </row>
    <row r="15" spans="1:4" s="194" customFormat="1" ht="24.75" customHeight="1">
      <c r="A15" s="205" t="s">
        <v>2107</v>
      </c>
      <c r="B15" s="206"/>
      <c r="C15" s="214" t="s">
        <v>2108</v>
      </c>
      <c r="D15" s="206"/>
    </row>
    <row r="16" spans="1:4" s="194" customFormat="1" ht="24.75" customHeight="1">
      <c r="A16" s="215" t="s">
        <v>2109</v>
      </c>
      <c r="B16" s="206">
        <v>700</v>
      </c>
      <c r="C16" s="216" t="s">
        <v>2110</v>
      </c>
      <c r="D16" s="206"/>
    </row>
    <row r="17" spans="1:4" s="194" customFormat="1" ht="24.75" customHeight="1">
      <c r="A17" s="217" t="s">
        <v>2111</v>
      </c>
      <c r="B17" s="209"/>
      <c r="C17" s="214" t="s">
        <v>2112</v>
      </c>
      <c r="D17" s="206"/>
    </row>
    <row r="18" spans="1:4" s="194" customFormat="1" ht="24.75" customHeight="1">
      <c r="A18" s="217" t="s">
        <v>2113</v>
      </c>
      <c r="B18" s="218"/>
      <c r="C18" s="219"/>
      <c r="D18" s="206"/>
    </row>
    <row r="19" spans="1:4" s="194" customFormat="1" ht="24.75" customHeight="1">
      <c r="A19" s="217" t="s">
        <v>2114</v>
      </c>
      <c r="B19" s="209">
        <v>700</v>
      </c>
      <c r="C19" s="207"/>
      <c r="D19" s="206"/>
    </row>
    <row r="20" spans="1:4" s="194" customFormat="1" ht="24.75" customHeight="1">
      <c r="A20" s="217" t="s">
        <v>2115</v>
      </c>
      <c r="B20" s="206"/>
      <c r="C20" s="207"/>
      <c r="D20" s="206"/>
    </row>
    <row r="21" spans="1:4" s="194" customFormat="1" ht="24.75" customHeight="1">
      <c r="A21" s="220" t="s">
        <v>801</v>
      </c>
      <c r="B21" s="206">
        <f>SUM(B5:B6)</f>
        <v>166702</v>
      </c>
      <c r="C21" s="221" t="s">
        <v>1987</v>
      </c>
      <c r="D21" s="206">
        <f>SUM(D5:D6)</f>
        <v>166702</v>
      </c>
    </row>
    <row r="22" spans="2:4" s="194" customFormat="1" ht="12.75">
      <c r="B22" s="222"/>
      <c r="D22" s="223"/>
    </row>
    <row r="23" spans="2:4" s="194" customFormat="1" ht="12.75">
      <c r="B23" s="222"/>
      <c r="D23" s="222"/>
    </row>
  </sheetData>
  <sheetProtection/>
  <mergeCells count="2">
    <mergeCell ref="A2:D2"/>
    <mergeCell ref="C3:D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rgb="FF92D050"/>
  </sheetPr>
  <dimension ref="A1:IV325"/>
  <sheetViews>
    <sheetView zoomScaleSheetLayoutView="100" workbookViewId="0" topLeftCell="A4">
      <selection activeCell="F12" sqref="F12"/>
    </sheetView>
  </sheetViews>
  <sheetFormatPr defaultColWidth="8.00390625" defaultRowHeight="14.25"/>
  <cols>
    <col min="1" max="1" width="10.375" style="166" customWidth="1"/>
    <col min="2" max="2" width="28.50390625" style="166" customWidth="1"/>
    <col min="3" max="3" width="17.75390625" style="169" customWidth="1"/>
    <col min="4" max="4" width="12.125" style="166" customWidth="1"/>
    <col min="5" max="226" width="7.75390625" style="166" bestFit="1" customWidth="1"/>
    <col min="227" max="16384" width="8.00390625" style="166" customWidth="1"/>
  </cols>
  <sheetData>
    <row r="1" spans="1:256" s="165" customFormat="1" ht="27.75" customHeight="1">
      <c r="A1" s="170" t="s">
        <v>2116</v>
      </c>
      <c r="C1" s="171"/>
      <c r="D1" s="172"/>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row>
    <row r="2" spans="1:4" s="165" customFormat="1" ht="27" customHeight="1">
      <c r="A2" s="173" t="s">
        <v>2117</v>
      </c>
      <c r="B2" s="173"/>
      <c r="C2" s="173"/>
      <c r="D2" s="173"/>
    </row>
    <row r="3" spans="1:4" s="165" customFormat="1" ht="25.5" customHeight="1">
      <c r="A3" s="174"/>
      <c r="D3" s="175" t="s">
        <v>2</v>
      </c>
    </row>
    <row r="4" spans="1:4" s="166" customFormat="1" ht="15">
      <c r="A4" s="176" t="s">
        <v>36</v>
      </c>
      <c r="B4" s="176" t="s">
        <v>37</v>
      </c>
      <c r="C4" s="177" t="s">
        <v>2118</v>
      </c>
      <c r="D4" s="178" t="s">
        <v>2119</v>
      </c>
    </row>
    <row r="5" spans="1:4" s="166" customFormat="1" ht="15">
      <c r="A5" s="176"/>
      <c r="B5" s="176"/>
      <c r="C5" s="179"/>
      <c r="D5" s="180"/>
    </row>
    <row r="6" spans="1:4" s="166" customFormat="1" ht="15">
      <c r="A6" s="176"/>
      <c r="B6" s="176"/>
      <c r="C6" s="179"/>
      <c r="D6" s="180"/>
    </row>
    <row r="7" spans="1:4" s="166" customFormat="1" ht="15">
      <c r="A7" s="176"/>
      <c r="B7" s="176"/>
      <c r="C7" s="179"/>
      <c r="D7" s="180"/>
    </row>
    <row r="8" spans="1:4" s="167" customFormat="1" ht="18" customHeight="1">
      <c r="A8" s="181" t="s">
        <v>2120</v>
      </c>
      <c r="B8" s="181" t="s">
        <v>2121</v>
      </c>
      <c r="C8" s="182">
        <v>166128</v>
      </c>
      <c r="D8" s="181"/>
    </row>
    <row r="9" spans="1:4" s="167" customFormat="1" ht="18" customHeight="1">
      <c r="A9" s="181" t="s">
        <v>2122</v>
      </c>
      <c r="B9" s="181" t="s">
        <v>839</v>
      </c>
      <c r="C9" s="182">
        <v>20191.137904</v>
      </c>
      <c r="D9" s="181"/>
    </row>
    <row r="10" spans="1:4" s="167" customFormat="1" ht="33" customHeight="1">
      <c r="A10" s="181" t="s">
        <v>2123</v>
      </c>
      <c r="B10" s="181" t="s">
        <v>840</v>
      </c>
      <c r="C10" s="182">
        <v>1019.4523119999999</v>
      </c>
      <c r="D10" s="183" t="s">
        <v>2124</v>
      </c>
    </row>
    <row r="11" spans="1:4" s="167" customFormat="1" ht="18" customHeight="1">
      <c r="A11" s="181" t="s">
        <v>2125</v>
      </c>
      <c r="B11" s="181" t="s">
        <v>841</v>
      </c>
      <c r="C11" s="182">
        <v>810.335612</v>
      </c>
      <c r="D11" s="181"/>
    </row>
    <row r="12" spans="1:4" s="167" customFormat="1" ht="18" customHeight="1">
      <c r="A12" s="181" t="s">
        <v>2126</v>
      </c>
      <c r="B12" s="181" t="s">
        <v>845</v>
      </c>
      <c r="C12" s="182">
        <v>15</v>
      </c>
      <c r="D12" s="181"/>
    </row>
    <row r="13" spans="1:4" s="167" customFormat="1" ht="18" customHeight="1">
      <c r="A13" s="181" t="s">
        <v>2127</v>
      </c>
      <c r="B13" s="181" t="s">
        <v>846</v>
      </c>
      <c r="C13" s="182">
        <v>53.4</v>
      </c>
      <c r="D13" s="181"/>
    </row>
    <row r="14" spans="1:4" s="167" customFormat="1" ht="18" customHeight="1">
      <c r="A14" s="181" t="s">
        <v>2128</v>
      </c>
      <c r="B14" s="181" t="s">
        <v>847</v>
      </c>
      <c r="C14" s="182">
        <v>39</v>
      </c>
      <c r="D14" s="181"/>
    </row>
    <row r="15" spans="1:4" s="167" customFormat="1" ht="18" customHeight="1">
      <c r="A15" s="181" t="s">
        <v>2129</v>
      </c>
      <c r="B15" s="181" t="s">
        <v>848</v>
      </c>
      <c r="C15" s="182">
        <v>19.17</v>
      </c>
      <c r="D15" s="181"/>
    </row>
    <row r="16" spans="1:4" s="167" customFormat="1" ht="18" customHeight="1">
      <c r="A16" s="181" t="s">
        <v>2130</v>
      </c>
      <c r="B16" s="181" t="s">
        <v>849</v>
      </c>
      <c r="C16" s="182">
        <v>8</v>
      </c>
      <c r="D16" s="181"/>
    </row>
    <row r="17" spans="1:4" s="167" customFormat="1" ht="18" customHeight="1">
      <c r="A17" s="181" t="s">
        <v>2131</v>
      </c>
      <c r="B17" s="181" t="s">
        <v>850</v>
      </c>
      <c r="C17" s="182">
        <v>22.5467</v>
      </c>
      <c r="D17" s="181"/>
    </row>
    <row r="18" spans="1:4" s="167" customFormat="1" ht="18" customHeight="1">
      <c r="A18" s="181" t="s">
        <v>2132</v>
      </c>
      <c r="B18" s="181" t="s">
        <v>851</v>
      </c>
      <c r="C18" s="182">
        <v>52</v>
      </c>
      <c r="D18" s="181"/>
    </row>
    <row r="19" spans="1:4" s="167" customFormat="1" ht="18" customHeight="1">
      <c r="A19" s="181" t="s">
        <v>2133</v>
      </c>
      <c r="B19" s="181" t="s">
        <v>852</v>
      </c>
      <c r="C19" s="182">
        <v>762.378996</v>
      </c>
      <c r="D19" s="181"/>
    </row>
    <row r="20" spans="1:4" s="167" customFormat="1" ht="18" customHeight="1">
      <c r="A20" s="181" t="s">
        <v>2134</v>
      </c>
      <c r="B20" s="181" t="s">
        <v>841</v>
      </c>
      <c r="C20" s="182">
        <v>583.087196</v>
      </c>
      <c r="D20" s="181"/>
    </row>
    <row r="21" spans="1:4" s="167" customFormat="1" ht="18" customHeight="1">
      <c r="A21" s="181" t="s">
        <v>2135</v>
      </c>
      <c r="B21" s="181" t="s">
        <v>853</v>
      </c>
      <c r="C21" s="182">
        <v>64.395</v>
      </c>
      <c r="D21" s="181"/>
    </row>
    <row r="22" spans="1:4" s="167" customFormat="1" ht="18" customHeight="1">
      <c r="A22" s="181" t="s">
        <v>2136</v>
      </c>
      <c r="B22" s="181" t="s">
        <v>854</v>
      </c>
      <c r="C22" s="182">
        <v>35</v>
      </c>
      <c r="D22" s="181"/>
    </row>
    <row r="23" spans="1:4" s="167" customFormat="1" ht="18" customHeight="1">
      <c r="A23" s="181" t="s">
        <v>2137</v>
      </c>
      <c r="B23" s="181" t="s">
        <v>855</v>
      </c>
      <c r="C23" s="182">
        <v>35</v>
      </c>
      <c r="D23" s="181"/>
    </row>
    <row r="24" spans="1:4" s="167" customFormat="1" ht="18" customHeight="1">
      <c r="A24" s="181" t="s">
        <v>2138</v>
      </c>
      <c r="B24" s="181" t="s">
        <v>850</v>
      </c>
      <c r="C24" s="182">
        <v>14.8968</v>
      </c>
      <c r="D24" s="181"/>
    </row>
    <row r="25" spans="1:4" s="167" customFormat="1" ht="18" customHeight="1">
      <c r="A25" s="181" t="s">
        <v>2139</v>
      </c>
      <c r="B25" s="181" t="s">
        <v>856</v>
      </c>
      <c r="C25" s="182">
        <v>30</v>
      </c>
      <c r="D25" s="181"/>
    </row>
    <row r="26" spans="1:4" s="167" customFormat="1" ht="18" customHeight="1">
      <c r="A26" s="181" t="s">
        <v>2140</v>
      </c>
      <c r="B26" s="181" t="s">
        <v>2141</v>
      </c>
      <c r="C26" s="182">
        <v>8750.018632</v>
      </c>
      <c r="D26" s="181"/>
    </row>
    <row r="27" spans="1:4" s="167" customFormat="1" ht="18" customHeight="1">
      <c r="A27" s="181" t="s">
        <v>2142</v>
      </c>
      <c r="B27" s="181" t="s">
        <v>841</v>
      </c>
      <c r="C27" s="182">
        <v>6584.333096</v>
      </c>
      <c r="D27" s="181"/>
    </row>
    <row r="28" spans="1:4" s="167" customFormat="1" ht="18" customHeight="1">
      <c r="A28" s="181" t="s">
        <v>2143</v>
      </c>
      <c r="B28" s="181" t="s">
        <v>842</v>
      </c>
      <c r="C28" s="182">
        <v>69.4172</v>
      </c>
      <c r="D28" s="181"/>
    </row>
    <row r="29" spans="1:4" s="167" customFormat="1" ht="18" customHeight="1">
      <c r="A29" s="181" t="s">
        <v>2144</v>
      </c>
      <c r="B29" s="181" t="s">
        <v>843</v>
      </c>
      <c r="C29" s="182">
        <v>833.799504</v>
      </c>
      <c r="D29" s="181"/>
    </row>
    <row r="30" spans="1:4" s="167" customFormat="1" ht="18" customHeight="1">
      <c r="A30" s="181" t="s">
        <v>2145</v>
      </c>
      <c r="B30" s="181" t="s">
        <v>860</v>
      </c>
      <c r="C30" s="182">
        <v>371.906724</v>
      </c>
      <c r="D30" s="181"/>
    </row>
    <row r="31" spans="1:4" s="167" customFormat="1" ht="18" customHeight="1">
      <c r="A31" s="181" t="s">
        <v>2146</v>
      </c>
      <c r="B31" s="181" t="s">
        <v>850</v>
      </c>
      <c r="C31" s="182">
        <v>809.514276</v>
      </c>
      <c r="D31" s="181"/>
    </row>
    <row r="32" spans="1:4" s="167" customFormat="1" ht="18" customHeight="1">
      <c r="A32" s="181" t="s">
        <v>2147</v>
      </c>
      <c r="B32" s="181" t="s">
        <v>2148</v>
      </c>
      <c r="C32" s="182">
        <v>81.047832</v>
      </c>
      <c r="D32" s="181"/>
    </row>
    <row r="33" spans="1:4" s="167" customFormat="1" ht="18" customHeight="1">
      <c r="A33" s="181" t="s">
        <v>2149</v>
      </c>
      <c r="B33" s="181" t="s">
        <v>864</v>
      </c>
      <c r="C33" s="182">
        <v>661.148424</v>
      </c>
      <c r="D33" s="181"/>
    </row>
    <row r="34" spans="1:4" s="167" customFormat="1" ht="18" customHeight="1">
      <c r="A34" s="181" t="s">
        <v>2150</v>
      </c>
      <c r="B34" s="181" t="s">
        <v>841</v>
      </c>
      <c r="C34" s="182">
        <v>408.4416</v>
      </c>
      <c r="D34" s="181"/>
    </row>
    <row r="35" spans="1:4" s="167" customFormat="1" ht="18" customHeight="1">
      <c r="A35" s="181" t="s">
        <v>2151</v>
      </c>
      <c r="B35" s="181" t="s">
        <v>850</v>
      </c>
      <c r="C35" s="182">
        <v>132.856824</v>
      </c>
      <c r="D35" s="181"/>
    </row>
    <row r="36" spans="1:4" s="167" customFormat="1" ht="18" customHeight="1">
      <c r="A36" s="181" t="s">
        <v>2152</v>
      </c>
      <c r="B36" s="181" t="s">
        <v>870</v>
      </c>
      <c r="C36" s="182">
        <v>119.85</v>
      </c>
      <c r="D36" s="181"/>
    </row>
    <row r="37" spans="1:4" s="167" customFormat="1" ht="18" customHeight="1">
      <c r="A37" s="181" t="s">
        <v>2153</v>
      </c>
      <c r="B37" s="181" t="s">
        <v>871</v>
      </c>
      <c r="C37" s="182">
        <v>274.49442799999997</v>
      </c>
      <c r="D37" s="181"/>
    </row>
    <row r="38" spans="1:4" s="167" customFormat="1" ht="18" customHeight="1">
      <c r="A38" s="181" t="s">
        <v>2154</v>
      </c>
      <c r="B38" s="181" t="s">
        <v>841</v>
      </c>
      <c r="C38" s="182">
        <v>246.542108</v>
      </c>
      <c r="D38" s="181"/>
    </row>
    <row r="39" spans="1:4" s="167" customFormat="1" ht="18" customHeight="1">
      <c r="A39" s="181" t="s">
        <v>2155</v>
      </c>
      <c r="B39" s="181" t="s">
        <v>850</v>
      </c>
      <c r="C39" s="182">
        <v>27.95232</v>
      </c>
      <c r="D39" s="181"/>
    </row>
    <row r="40" spans="1:4" s="167" customFormat="1" ht="18" customHeight="1">
      <c r="A40" s="181" t="s">
        <v>2156</v>
      </c>
      <c r="B40" s="181" t="s">
        <v>878</v>
      </c>
      <c r="C40" s="182">
        <v>1323.154476</v>
      </c>
      <c r="D40" s="181"/>
    </row>
    <row r="41" spans="1:4" s="167" customFormat="1" ht="18" customHeight="1">
      <c r="A41" s="181" t="s">
        <v>2157</v>
      </c>
      <c r="B41" s="181" t="s">
        <v>841</v>
      </c>
      <c r="C41" s="182">
        <v>564.098124</v>
      </c>
      <c r="D41" s="181"/>
    </row>
    <row r="42" spans="1:4" s="167" customFormat="1" ht="18" customHeight="1">
      <c r="A42" s="181" t="s">
        <v>2158</v>
      </c>
      <c r="B42" s="181" t="s">
        <v>842</v>
      </c>
      <c r="C42" s="182">
        <v>0.24</v>
      </c>
      <c r="D42" s="181"/>
    </row>
    <row r="43" spans="1:4" s="167" customFormat="1" ht="18" customHeight="1">
      <c r="A43" s="181" t="s">
        <v>2159</v>
      </c>
      <c r="B43" s="181" t="s">
        <v>879</v>
      </c>
      <c r="C43" s="182">
        <v>20</v>
      </c>
      <c r="D43" s="181"/>
    </row>
    <row r="44" spans="1:4" s="167" customFormat="1" ht="18" customHeight="1">
      <c r="A44" s="181" t="s">
        <v>2160</v>
      </c>
      <c r="B44" s="181" t="s">
        <v>880</v>
      </c>
      <c r="C44" s="182">
        <v>45</v>
      </c>
      <c r="D44" s="181"/>
    </row>
    <row r="45" spans="1:4" s="167" customFormat="1" ht="18" customHeight="1">
      <c r="A45" s="181" t="s">
        <v>2161</v>
      </c>
      <c r="B45" s="181" t="s">
        <v>882</v>
      </c>
      <c r="C45" s="182">
        <v>175</v>
      </c>
      <c r="D45" s="181"/>
    </row>
    <row r="46" spans="1:4" s="167" customFormat="1" ht="18" customHeight="1">
      <c r="A46" s="181" t="s">
        <v>2162</v>
      </c>
      <c r="B46" s="181" t="s">
        <v>883</v>
      </c>
      <c r="C46" s="182">
        <v>420</v>
      </c>
      <c r="D46" s="181"/>
    </row>
    <row r="47" spans="1:4" s="167" customFormat="1" ht="18" customHeight="1">
      <c r="A47" s="181" t="s">
        <v>2163</v>
      </c>
      <c r="B47" s="181" t="s">
        <v>850</v>
      </c>
      <c r="C47" s="182">
        <v>98.816352</v>
      </c>
      <c r="D47" s="181"/>
    </row>
    <row r="48" spans="1:4" s="167" customFormat="1" ht="18" customHeight="1">
      <c r="A48" s="181" t="s">
        <v>2164</v>
      </c>
      <c r="B48" s="181" t="s">
        <v>885</v>
      </c>
      <c r="C48" s="182">
        <v>491.1</v>
      </c>
      <c r="D48" s="181"/>
    </row>
    <row r="49" spans="1:4" s="167" customFormat="1" ht="18" customHeight="1">
      <c r="A49" s="181" t="s">
        <v>2165</v>
      </c>
      <c r="B49" s="181" t="s">
        <v>841</v>
      </c>
      <c r="C49" s="182">
        <v>491.1</v>
      </c>
      <c r="D49" s="181"/>
    </row>
    <row r="50" spans="1:4" s="167" customFormat="1" ht="18" customHeight="1">
      <c r="A50" s="181" t="s">
        <v>2166</v>
      </c>
      <c r="B50" s="181" t="s">
        <v>892</v>
      </c>
      <c r="C50" s="182">
        <v>360.16004</v>
      </c>
      <c r="D50" s="181"/>
    </row>
    <row r="51" spans="1:4" s="167" customFormat="1" ht="18" customHeight="1">
      <c r="A51" s="181" t="s">
        <v>2167</v>
      </c>
      <c r="B51" s="181" t="s">
        <v>841</v>
      </c>
      <c r="C51" s="182">
        <v>139.36661999999998</v>
      </c>
      <c r="D51" s="181"/>
    </row>
    <row r="52" spans="1:4" s="167" customFormat="1" ht="18" customHeight="1">
      <c r="A52" s="181" t="s">
        <v>2168</v>
      </c>
      <c r="B52" s="181" t="s">
        <v>893</v>
      </c>
      <c r="C52" s="182">
        <v>120</v>
      </c>
      <c r="D52" s="181"/>
    </row>
    <row r="53" spans="1:4" s="167" customFormat="1" ht="18" customHeight="1">
      <c r="A53" s="181" t="s">
        <v>2169</v>
      </c>
      <c r="B53" s="181" t="s">
        <v>850</v>
      </c>
      <c r="C53" s="182">
        <v>100.79342</v>
      </c>
      <c r="D53" s="181"/>
    </row>
    <row r="54" spans="1:4" s="167" customFormat="1" ht="18" customHeight="1">
      <c r="A54" s="181" t="s">
        <v>2170</v>
      </c>
      <c r="B54" s="181" t="s">
        <v>910</v>
      </c>
      <c r="C54" s="182">
        <v>1318.524632</v>
      </c>
      <c r="D54" s="181"/>
    </row>
    <row r="55" spans="1:4" s="167" customFormat="1" ht="18" customHeight="1">
      <c r="A55" s="181" t="s">
        <v>2171</v>
      </c>
      <c r="B55" s="181" t="s">
        <v>841</v>
      </c>
      <c r="C55" s="182">
        <v>1252.561604</v>
      </c>
      <c r="D55" s="181"/>
    </row>
    <row r="56" spans="1:4" s="167" customFormat="1" ht="18" customHeight="1">
      <c r="A56" s="181" t="s">
        <v>2172</v>
      </c>
      <c r="B56" s="181" t="s">
        <v>850</v>
      </c>
      <c r="C56" s="182">
        <v>65.96302800000001</v>
      </c>
      <c r="D56" s="181"/>
    </row>
    <row r="57" spans="1:4" s="167" customFormat="1" ht="18" customHeight="1">
      <c r="A57" s="181" t="s">
        <v>2173</v>
      </c>
      <c r="B57" s="181" t="s">
        <v>915</v>
      </c>
      <c r="C57" s="182">
        <v>743.63326</v>
      </c>
      <c r="D57" s="181"/>
    </row>
    <row r="58" spans="1:4" s="167" customFormat="1" ht="18" customHeight="1">
      <c r="A58" s="181" t="s">
        <v>2174</v>
      </c>
      <c r="B58" s="181" t="s">
        <v>841</v>
      </c>
      <c r="C58" s="182">
        <v>637.482704</v>
      </c>
      <c r="D58" s="181"/>
    </row>
    <row r="59" spans="1:4" s="167" customFormat="1" ht="18" customHeight="1">
      <c r="A59" s="181" t="s">
        <v>2175</v>
      </c>
      <c r="B59" s="181" t="s">
        <v>842</v>
      </c>
      <c r="C59" s="182">
        <v>46.001532</v>
      </c>
      <c r="D59" s="181"/>
    </row>
    <row r="60" spans="1:4" s="167" customFormat="1" ht="18" customHeight="1">
      <c r="A60" s="181" t="s">
        <v>2176</v>
      </c>
      <c r="B60" s="181" t="s">
        <v>920</v>
      </c>
      <c r="C60" s="182">
        <v>2.5</v>
      </c>
      <c r="D60" s="181"/>
    </row>
    <row r="61" spans="1:4" s="167" customFormat="1" ht="18" customHeight="1">
      <c r="A61" s="181" t="s">
        <v>2177</v>
      </c>
      <c r="B61" s="181" t="s">
        <v>850</v>
      </c>
      <c r="C61" s="182">
        <v>47.649024</v>
      </c>
      <c r="D61" s="181"/>
    </row>
    <row r="62" spans="1:4" s="167" customFormat="1" ht="18" customHeight="1">
      <c r="A62" s="181" t="s">
        <v>2178</v>
      </c>
      <c r="B62" s="181" t="s">
        <v>921</v>
      </c>
      <c r="C62" s="182">
        <v>10</v>
      </c>
      <c r="D62" s="181"/>
    </row>
    <row r="63" spans="1:4" s="167" customFormat="1" ht="18" customHeight="1">
      <c r="A63" s="181" t="s">
        <v>2179</v>
      </c>
      <c r="B63" s="181" t="s">
        <v>938</v>
      </c>
      <c r="C63" s="182">
        <v>114.60519199999999</v>
      </c>
      <c r="D63" s="181"/>
    </row>
    <row r="64" spans="1:4" s="167" customFormat="1" ht="18" customHeight="1">
      <c r="A64" s="181" t="s">
        <v>2180</v>
      </c>
      <c r="B64" s="181" t="s">
        <v>841</v>
      </c>
      <c r="C64" s="182">
        <v>100.9256</v>
      </c>
      <c r="D64" s="181"/>
    </row>
    <row r="65" spans="1:4" s="167" customFormat="1" ht="18" customHeight="1">
      <c r="A65" s="181" t="s">
        <v>2181</v>
      </c>
      <c r="B65" s="181" t="s">
        <v>939</v>
      </c>
      <c r="C65" s="182">
        <v>13.679592000000001</v>
      </c>
      <c r="D65" s="181"/>
    </row>
    <row r="66" spans="1:4" s="167" customFormat="1" ht="18" customHeight="1">
      <c r="A66" s="181" t="s">
        <v>2182</v>
      </c>
      <c r="B66" s="181" t="s">
        <v>941</v>
      </c>
      <c r="C66" s="182">
        <v>126.5889</v>
      </c>
      <c r="D66" s="181"/>
    </row>
    <row r="67" spans="1:4" s="167" customFormat="1" ht="18" customHeight="1">
      <c r="A67" s="181" t="s">
        <v>2183</v>
      </c>
      <c r="B67" s="181" t="s">
        <v>841</v>
      </c>
      <c r="C67" s="182">
        <v>126.5889</v>
      </c>
      <c r="D67" s="181"/>
    </row>
    <row r="68" spans="1:4" s="167" customFormat="1" ht="18" customHeight="1">
      <c r="A68" s="181" t="s">
        <v>2184</v>
      </c>
      <c r="B68" s="181" t="s">
        <v>943</v>
      </c>
      <c r="C68" s="182">
        <v>460.713912</v>
      </c>
      <c r="D68" s="181"/>
    </row>
    <row r="69" spans="1:4" s="167" customFormat="1" ht="18" customHeight="1">
      <c r="A69" s="181" t="s">
        <v>2185</v>
      </c>
      <c r="B69" s="181" t="s">
        <v>841</v>
      </c>
      <c r="C69" s="182">
        <v>444.0807</v>
      </c>
      <c r="D69" s="181"/>
    </row>
    <row r="70" spans="1:4" s="167" customFormat="1" ht="18" customHeight="1">
      <c r="A70" s="181" t="s">
        <v>2186</v>
      </c>
      <c r="B70" s="181" t="s">
        <v>850</v>
      </c>
      <c r="C70" s="182">
        <v>16.633212</v>
      </c>
      <c r="D70" s="181"/>
    </row>
    <row r="71" spans="1:4" s="167" customFormat="1" ht="18" customHeight="1">
      <c r="A71" s="181" t="s">
        <v>2187</v>
      </c>
      <c r="B71" s="181" t="s">
        <v>2188</v>
      </c>
      <c r="C71" s="182">
        <v>1854.9796399999998</v>
      </c>
      <c r="D71" s="181"/>
    </row>
    <row r="72" spans="1:4" s="167" customFormat="1" ht="18" customHeight="1">
      <c r="A72" s="181" t="s">
        <v>2189</v>
      </c>
      <c r="B72" s="181" t="s">
        <v>841</v>
      </c>
      <c r="C72" s="182">
        <v>1513.939116</v>
      </c>
      <c r="D72" s="181"/>
    </row>
    <row r="73" spans="1:4" s="167" customFormat="1" ht="18" customHeight="1">
      <c r="A73" s="181" t="s">
        <v>2190</v>
      </c>
      <c r="B73" s="181" t="s">
        <v>850</v>
      </c>
      <c r="C73" s="182">
        <v>194.440524</v>
      </c>
      <c r="D73" s="181"/>
    </row>
    <row r="74" spans="1:4" s="167" customFormat="1" ht="18" customHeight="1">
      <c r="A74" s="181" t="s">
        <v>2191</v>
      </c>
      <c r="B74" s="181" t="s">
        <v>2192</v>
      </c>
      <c r="C74" s="182">
        <v>146.6</v>
      </c>
      <c r="D74" s="181"/>
    </row>
    <row r="75" spans="1:4" s="167" customFormat="1" ht="18" customHeight="1">
      <c r="A75" s="181" t="s">
        <v>2193</v>
      </c>
      <c r="B75" s="181" t="s">
        <v>949</v>
      </c>
      <c r="C75" s="182">
        <v>454.6198</v>
      </c>
      <c r="D75" s="181"/>
    </row>
    <row r="76" spans="1:4" s="167" customFormat="1" ht="18" customHeight="1">
      <c r="A76" s="181" t="s">
        <v>2194</v>
      </c>
      <c r="B76" s="181" t="s">
        <v>841</v>
      </c>
      <c r="C76" s="182">
        <v>420.4528</v>
      </c>
      <c r="D76" s="181"/>
    </row>
    <row r="77" spans="1:4" s="167" customFormat="1" ht="18" customHeight="1">
      <c r="A77" s="181" t="s">
        <v>2195</v>
      </c>
      <c r="B77" s="181" t="s">
        <v>951</v>
      </c>
      <c r="C77" s="182">
        <v>34.167</v>
      </c>
      <c r="D77" s="181"/>
    </row>
    <row r="78" spans="1:4" s="167" customFormat="1" ht="18" customHeight="1">
      <c r="A78" s="181" t="s">
        <v>2196</v>
      </c>
      <c r="B78" s="181" t="s">
        <v>952</v>
      </c>
      <c r="C78" s="182">
        <v>287.252096</v>
      </c>
      <c r="D78" s="181"/>
    </row>
    <row r="79" spans="1:4" s="167" customFormat="1" ht="18" customHeight="1">
      <c r="A79" s="181" t="s">
        <v>2197</v>
      </c>
      <c r="B79" s="181" t="s">
        <v>841</v>
      </c>
      <c r="C79" s="182">
        <v>251.275496</v>
      </c>
      <c r="D79" s="181"/>
    </row>
    <row r="80" spans="1:4" s="167" customFormat="1" ht="18" customHeight="1">
      <c r="A80" s="181" t="s">
        <v>2198</v>
      </c>
      <c r="B80" s="181" t="s">
        <v>850</v>
      </c>
      <c r="C80" s="182">
        <v>35.9766</v>
      </c>
      <c r="D80" s="181"/>
    </row>
    <row r="81" spans="1:4" s="167" customFormat="1" ht="18" customHeight="1">
      <c r="A81" s="181" t="s">
        <v>2199</v>
      </c>
      <c r="B81" s="181" t="s">
        <v>955</v>
      </c>
      <c r="C81" s="182">
        <v>214.010008</v>
      </c>
      <c r="D81" s="181"/>
    </row>
    <row r="82" spans="1:4" s="167" customFormat="1" ht="18" customHeight="1">
      <c r="A82" s="181" t="s">
        <v>2200</v>
      </c>
      <c r="B82" s="181" t="s">
        <v>841</v>
      </c>
      <c r="C82" s="182">
        <v>203.1856</v>
      </c>
      <c r="D82" s="181"/>
    </row>
    <row r="83" spans="1:4" s="167" customFormat="1" ht="18" customHeight="1">
      <c r="A83" s="181" t="s">
        <v>2201</v>
      </c>
      <c r="B83" s="181" t="s">
        <v>850</v>
      </c>
      <c r="C83" s="182">
        <v>10.824408</v>
      </c>
      <c r="D83" s="181"/>
    </row>
    <row r="84" spans="1:4" s="167" customFormat="1" ht="18" customHeight="1">
      <c r="A84" s="181" t="s">
        <v>2202</v>
      </c>
      <c r="B84" s="181" t="s">
        <v>966</v>
      </c>
      <c r="C84" s="182">
        <v>908.940932</v>
      </c>
      <c r="D84" s="181"/>
    </row>
    <row r="85" spans="1:4" s="167" customFormat="1" ht="18" customHeight="1">
      <c r="A85" s="181" t="s">
        <v>2203</v>
      </c>
      <c r="B85" s="181" t="s">
        <v>841</v>
      </c>
      <c r="C85" s="182">
        <v>723.516296</v>
      </c>
      <c r="D85" s="181"/>
    </row>
    <row r="86" spans="1:4" s="167" customFormat="1" ht="18" customHeight="1">
      <c r="A86" s="181" t="s">
        <v>2204</v>
      </c>
      <c r="B86" s="181" t="s">
        <v>970</v>
      </c>
      <c r="C86" s="182">
        <v>15</v>
      </c>
      <c r="D86" s="181"/>
    </row>
    <row r="87" spans="1:4" s="167" customFormat="1" ht="18" customHeight="1">
      <c r="A87" s="181" t="s">
        <v>2205</v>
      </c>
      <c r="B87" s="181" t="s">
        <v>974</v>
      </c>
      <c r="C87" s="182">
        <v>9</v>
      </c>
      <c r="D87" s="181"/>
    </row>
    <row r="88" spans="1:4" s="167" customFormat="1" ht="18" customHeight="1">
      <c r="A88" s="181" t="s">
        <v>2206</v>
      </c>
      <c r="B88" s="181" t="s">
        <v>850</v>
      </c>
      <c r="C88" s="182">
        <v>146.42463600000002</v>
      </c>
      <c r="D88" s="181"/>
    </row>
    <row r="89" spans="1:4" s="167" customFormat="1" ht="18" customHeight="1">
      <c r="A89" s="181" t="s">
        <v>2207</v>
      </c>
      <c r="B89" s="181" t="s">
        <v>975</v>
      </c>
      <c r="C89" s="182">
        <v>15</v>
      </c>
      <c r="D89" s="181"/>
    </row>
    <row r="90" spans="1:4" s="167" customFormat="1" ht="18" customHeight="1">
      <c r="A90" s="181" t="s">
        <v>2208</v>
      </c>
      <c r="B90" s="181" t="s">
        <v>2209</v>
      </c>
      <c r="C90" s="182">
        <v>65.362224</v>
      </c>
      <c r="D90" s="181"/>
    </row>
    <row r="91" spans="1:4" s="167" customFormat="1" ht="18" customHeight="1">
      <c r="A91" s="181" t="s">
        <v>2210</v>
      </c>
      <c r="B91" s="181" t="s">
        <v>2211</v>
      </c>
      <c r="C91" s="182">
        <v>65.362224</v>
      </c>
      <c r="D91" s="181"/>
    </row>
    <row r="92" spans="1:4" s="167" customFormat="1" ht="18" customHeight="1">
      <c r="A92" s="181" t="s">
        <v>2212</v>
      </c>
      <c r="B92" s="181" t="s">
        <v>1010</v>
      </c>
      <c r="C92" s="182">
        <v>117.526</v>
      </c>
      <c r="D92" s="181"/>
    </row>
    <row r="93" spans="1:4" s="167" customFormat="1" ht="18" customHeight="1">
      <c r="A93" s="181" t="s">
        <v>2213</v>
      </c>
      <c r="B93" s="181" t="s">
        <v>1017</v>
      </c>
      <c r="C93" s="182">
        <v>103.526</v>
      </c>
      <c r="D93" s="181"/>
    </row>
    <row r="94" spans="1:4" s="167" customFormat="1" ht="18" customHeight="1">
      <c r="A94" s="181" t="s">
        <v>2214</v>
      </c>
      <c r="B94" s="181" t="s">
        <v>1018</v>
      </c>
      <c r="C94" s="182">
        <v>41.43</v>
      </c>
      <c r="D94" s="181"/>
    </row>
    <row r="95" spans="1:4" s="167" customFormat="1" ht="18" customHeight="1">
      <c r="A95" s="181" t="s">
        <v>2215</v>
      </c>
      <c r="B95" s="181" t="s">
        <v>1022</v>
      </c>
      <c r="C95" s="182">
        <v>2</v>
      </c>
      <c r="D95" s="181"/>
    </row>
    <row r="96" spans="1:4" s="167" customFormat="1" ht="18" customHeight="1">
      <c r="A96" s="181" t="s">
        <v>2216</v>
      </c>
      <c r="B96" s="181" t="s">
        <v>1024</v>
      </c>
      <c r="C96" s="182">
        <v>60.096</v>
      </c>
      <c r="D96" s="181"/>
    </row>
    <row r="97" spans="1:4" s="167" customFormat="1" ht="18" customHeight="1">
      <c r="A97" s="181" t="s">
        <v>2217</v>
      </c>
      <c r="B97" s="181" t="s">
        <v>2218</v>
      </c>
      <c r="C97" s="182">
        <v>14</v>
      </c>
      <c r="D97" s="181"/>
    </row>
    <row r="98" spans="1:4" s="167" customFormat="1" ht="18" customHeight="1">
      <c r="A98" s="181" t="s">
        <v>2219</v>
      </c>
      <c r="B98" s="181" t="s">
        <v>2220</v>
      </c>
      <c r="C98" s="182">
        <v>14</v>
      </c>
      <c r="D98" s="181"/>
    </row>
    <row r="99" spans="1:4" s="167" customFormat="1" ht="18" customHeight="1">
      <c r="A99" s="181" t="s">
        <v>2221</v>
      </c>
      <c r="B99" s="181" t="s">
        <v>1029</v>
      </c>
      <c r="C99" s="182">
        <v>5638.055388000001</v>
      </c>
      <c r="D99" s="181"/>
    </row>
    <row r="100" spans="1:4" s="167" customFormat="1" ht="18" customHeight="1">
      <c r="A100" s="181" t="s">
        <v>2222</v>
      </c>
      <c r="B100" s="181" t="s">
        <v>1033</v>
      </c>
      <c r="C100" s="182">
        <v>3441.553872</v>
      </c>
      <c r="D100" s="181"/>
    </row>
    <row r="101" spans="1:4" s="167" customFormat="1" ht="18" customHeight="1">
      <c r="A101" s="181" t="s">
        <v>2223</v>
      </c>
      <c r="B101" s="181" t="s">
        <v>841</v>
      </c>
      <c r="C101" s="182">
        <v>3333.849012</v>
      </c>
      <c r="D101" s="181"/>
    </row>
    <row r="102" spans="1:4" s="167" customFormat="1" ht="18" customHeight="1">
      <c r="A102" s="181" t="s">
        <v>2224</v>
      </c>
      <c r="B102" s="181" t="s">
        <v>842</v>
      </c>
      <c r="C102" s="182">
        <v>107.70486000000001</v>
      </c>
      <c r="D102" s="181"/>
    </row>
    <row r="103" spans="1:4" s="167" customFormat="1" ht="18" customHeight="1">
      <c r="A103" s="181" t="s">
        <v>2225</v>
      </c>
      <c r="B103" s="181" t="s">
        <v>1039</v>
      </c>
      <c r="C103" s="182">
        <v>154.040244</v>
      </c>
      <c r="D103" s="181"/>
    </row>
    <row r="104" spans="1:4" s="167" customFormat="1" ht="18" customHeight="1">
      <c r="A104" s="181" t="s">
        <v>2226</v>
      </c>
      <c r="B104" s="181" t="s">
        <v>841</v>
      </c>
      <c r="C104" s="182">
        <v>103.01144000000001</v>
      </c>
      <c r="D104" s="181"/>
    </row>
    <row r="105" spans="1:4" s="167" customFormat="1" ht="18" customHeight="1">
      <c r="A105" s="181" t="s">
        <v>2227</v>
      </c>
      <c r="B105" s="181" t="s">
        <v>850</v>
      </c>
      <c r="C105" s="182">
        <v>19.857804</v>
      </c>
      <c r="D105" s="181"/>
    </row>
    <row r="106" spans="1:4" s="167" customFormat="1" ht="18" customHeight="1">
      <c r="A106" s="181" t="s">
        <v>2228</v>
      </c>
      <c r="B106" s="181" t="s">
        <v>1041</v>
      </c>
      <c r="C106" s="182">
        <v>31.171</v>
      </c>
      <c r="D106" s="181"/>
    </row>
    <row r="107" spans="1:4" s="167" customFormat="1" ht="18" customHeight="1">
      <c r="A107" s="181" t="s">
        <v>2229</v>
      </c>
      <c r="B107" s="181" t="s">
        <v>1042</v>
      </c>
      <c r="C107" s="182">
        <v>427.174212</v>
      </c>
      <c r="D107" s="181"/>
    </row>
    <row r="108" spans="1:4" s="167" customFormat="1" ht="18" customHeight="1">
      <c r="A108" s="181" t="s">
        <v>2230</v>
      </c>
      <c r="B108" s="181" t="s">
        <v>841</v>
      </c>
      <c r="C108" s="182">
        <v>383.8401</v>
      </c>
      <c r="D108" s="181"/>
    </row>
    <row r="109" spans="1:4" s="167" customFormat="1" ht="18" customHeight="1">
      <c r="A109" s="181" t="s">
        <v>2231</v>
      </c>
      <c r="B109" s="181" t="s">
        <v>850</v>
      </c>
      <c r="C109" s="182">
        <v>43.334112</v>
      </c>
      <c r="D109" s="181"/>
    </row>
    <row r="110" spans="1:4" s="167" customFormat="1" ht="18" customHeight="1">
      <c r="A110" s="181" t="s">
        <v>2232</v>
      </c>
      <c r="B110" s="181" t="s">
        <v>1046</v>
      </c>
      <c r="C110" s="182">
        <v>954.146924</v>
      </c>
      <c r="D110" s="181"/>
    </row>
    <row r="111" spans="1:4" s="167" customFormat="1" ht="18" customHeight="1">
      <c r="A111" s="181" t="s">
        <v>2233</v>
      </c>
      <c r="B111" s="181" t="s">
        <v>841</v>
      </c>
      <c r="C111" s="182">
        <v>912.5035039999999</v>
      </c>
      <c r="D111" s="181"/>
    </row>
    <row r="112" spans="1:4" s="167" customFormat="1" ht="18" customHeight="1">
      <c r="A112" s="181" t="s">
        <v>2234</v>
      </c>
      <c r="B112" s="181" t="s">
        <v>850</v>
      </c>
      <c r="C112" s="182">
        <v>41.64342</v>
      </c>
      <c r="D112" s="181"/>
    </row>
    <row r="113" spans="1:4" s="167" customFormat="1" ht="18" customHeight="1">
      <c r="A113" s="181" t="s">
        <v>2235</v>
      </c>
      <c r="B113" s="181" t="s">
        <v>1051</v>
      </c>
      <c r="C113" s="182">
        <v>652.972532</v>
      </c>
      <c r="D113" s="181"/>
    </row>
    <row r="114" spans="1:4" s="167" customFormat="1" ht="18" customHeight="1">
      <c r="A114" s="181" t="s">
        <v>2236</v>
      </c>
      <c r="B114" s="181" t="s">
        <v>841</v>
      </c>
      <c r="C114" s="182">
        <v>520.5661</v>
      </c>
      <c r="D114" s="181"/>
    </row>
    <row r="115" spans="1:4" s="167" customFormat="1" ht="18" customHeight="1">
      <c r="A115" s="181" t="s">
        <v>2237</v>
      </c>
      <c r="B115" s="181" t="s">
        <v>1052</v>
      </c>
      <c r="C115" s="182">
        <v>11</v>
      </c>
      <c r="D115" s="181"/>
    </row>
    <row r="116" spans="1:4" s="167" customFormat="1" ht="18" customHeight="1">
      <c r="A116" s="181" t="s">
        <v>2238</v>
      </c>
      <c r="B116" s="181" t="s">
        <v>1053</v>
      </c>
      <c r="C116" s="182">
        <v>23</v>
      </c>
      <c r="D116" s="181"/>
    </row>
    <row r="117" spans="1:4" s="167" customFormat="1" ht="18" customHeight="1">
      <c r="A117" s="181" t="s">
        <v>2239</v>
      </c>
      <c r="B117" s="181" t="s">
        <v>2240</v>
      </c>
      <c r="C117" s="182">
        <v>5</v>
      </c>
      <c r="D117" s="181"/>
    </row>
    <row r="118" spans="1:4" s="167" customFormat="1" ht="18" customHeight="1">
      <c r="A118" s="181" t="s">
        <v>2241</v>
      </c>
      <c r="B118" s="181" t="s">
        <v>1058</v>
      </c>
      <c r="C118" s="182">
        <v>23.38</v>
      </c>
      <c r="D118" s="181"/>
    </row>
    <row r="119" spans="1:4" s="167" customFormat="1" ht="18" customHeight="1">
      <c r="A119" s="181" t="s">
        <v>2242</v>
      </c>
      <c r="B119" s="181" t="s">
        <v>850</v>
      </c>
      <c r="C119" s="182">
        <v>70.026432</v>
      </c>
      <c r="D119" s="181"/>
    </row>
    <row r="120" spans="1:4" s="167" customFormat="1" ht="18" customHeight="1">
      <c r="A120" s="181" t="s">
        <v>2243</v>
      </c>
      <c r="B120" s="181" t="s">
        <v>2244</v>
      </c>
      <c r="C120" s="182">
        <v>8.167603999999999</v>
      </c>
      <c r="D120" s="181"/>
    </row>
    <row r="121" spans="1:4" s="167" customFormat="1" ht="18" customHeight="1">
      <c r="A121" s="181" t="s">
        <v>2245</v>
      </c>
      <c r="B121" s="181" t="s">
        <v>2246</v>
      </c>
      <c r="C121" s="182">
        <v>8.167603999999999</v>
      </c>
      <c r="D121" s="181"/>
    </row>
    <row r="122" spans="1:4" s="167" customFormat="1" ht="18" customHeight="1">
      <c r="A122" s="181" t="s">
        <v>2247</v>
      </c>
      <c r="B122" s="181" t="s">
        <v>1081</v>
      </c>
      <c r="C122" s="182">
        <v>26620</v>
      </c>
      <c r="D122" s="181"/>
    </row>
    <row r="123" spans="1:4" s="167" customFormat="1" ht="18" customHeight="1">
      <c r="A123" s="181" t="s">
        <v>2248</v>
      </c>
      <c r="B123" s="181" t="s">
        <v>1082</v>
      </c>
      <c r="C123" s="182">
        <v>1417.432448</v>
      </c>
      <c r="D123" s="181"/>
    </row>
    <row r="124" spans="1:4" s="167" customFormat="1" ht="18" customHeight="1">
      <c r="A124" s="181" t="s">
        <v>2249</v>
      </c>
      <c r="B124" s="181" t="s">
        <v>841</v>
      </c>
      <c r="C124" s="182">
        <v>828.9727839999999</v>
      </c>
      <c r="D124" s="181"/>
    </row>
    <row r="125" spans="1:4" s="167" customFormat="1" ht="18" customHeight="1">
      <c r="A125" s="181" t="s">
        <v>2250</v>
      </c>
      <c r="B125" s="181" t="s">
        <v>842</v>
      </c>
      <c r="C125" s="182">
        <v>189.39316399999998</v>
      </c>
      <c r="D125" s="181"/>
    </row>
    <row r="126" spans="1:4" s="167" customFormat="1" ht="18" customHeight="1">
      <c r="A126" s="181" t="s">
        <v>2251</v>
      </c>
      <c r="B126" s="181" t="s">
        <v>1083</v>
      </c>
      <c r="C126" s="182">
        <v>399.0665</v>
      </c>
      <c r="D126" s="181"/>
    </row>
    <row r="127" spans="1:4" s="167" customFormat="1" ht="18" customHeight="1">
      <c r="A127" s="181" t="s">
        <v>2252</v>
      </c>
      <c r="B127" s="181" t="s">
        <v>1084</v>
      </c>
      <c r="C127" s="182">
        <v>23988</v>
      </c>
      <c r="D127" s="181"/>
    </row>
    <row r="128" spans="1:4" s="167" customFormat="1" ht="18" customHeight="1">
      <c r="A128" s="181" t="s">
        <v>2253</v>
      </c>
      <c r="B128" s="181" t="s">
        <v>1085</v>
      </c>
      <c r="C128" s="182">
        <v>728.296116</v>
      </c>
      <c r="D128" s="181"/>
    </row>
    <row r="129" spans="1:4" s="167" customFormat="1" ht="18" customHeight="1">
      <c r="A129" s="181" t="s">
        <v>2254</v>
      </c>
      <c r="B129" s="181" t="s">
        <v>1086</v>
      </c>
      <c r="C129" s="182">
        <v>15133</v>
      </c>
      <c r="D129" s="181"/>
    </row>
    <row r="130" spans="1:4" s="167" customFormat="1" ht="18" customHeight="1">
      <c r="A130" s="181" t="s">
        <v>2255</v>
      </c>
      <c r="B130" s="181" t="s">
        <v>1087</v>
      </c>
      <c r="C130" s="182">
        <v>4871.402384</v>
      </c>
      <c r="D130" s="181"/>
    </row>
    <row r="131" spans="1:4" s="167" customFormat="1" ht="18" customHeight="1">
      <c r="A131" s="181" t="s">
        <v>2256</v>
      </c>
      <c r="B131" s="181" t="s">
        <v>1088</v>
      </c>
      <c r="C131" s="182">
        <v>3222.561352</v>
      </c>
      <c r="D131" s="181"/>
    </row>
    <row r="132" spans="1:4" s="167" customFormat="1" ht="18" customHeight="1">
      <c r="A132" s="181" t="s">
        <v>2257</v>
      </c>
      <c r="B132" s="181" t="s">
        <v>1089</v>
      </c>
      <c r="C132" s="182">
        <v>7.56</v>
      </c>
      <c r="D132" s="181"/>
    </row>
    <row r="133" spans="1:4" s="167" customFormat="1" ht="18" customHeight="1">
      <c r="A133" s="181" t="s">
        <v>2258</v>
      </c>
      <c r="B133" s="181" t="s">
        <v>1092</v>
      </c>
      <c r="C133" s="182">
        <v>26.025</v>
      </c>
      <c r="D133" s="181"/>
    </row>
    <row r="134" spans="1:4" s="167" customFormat="1" ht="18" customHeight="1">
      <c r="A134" s="181" t="s">
        <v>2259</v>
      </c>
      <c r="B134" s="181" t="s">
        <v>1093</v>
      </c>
      <c r="C134" s="182">
        <v>997.799292</v>
      </c>
      <c r="D134" s="181"/>
    </row>
    <row r="135" spans="1:4" s="167" customFormat="1" ht="18" customHeight="1">
      <c r="A135" s="181" t="s">
        <v>2260</v>
      </c>
      <c r="B135" s="181" t="s">
        <v>1095</v>
      </c>
      <c r="C135" s="182">
        <v>727.854928</v>
      </c>
      <c r="D135" s="181"/>
    </row>
    <row r="136" spans="1:4" s="167" customFormat="1" ht="18" customHeight="1">
      <c r="A136" s="181" t="s">
        <v>2261</v>
      </c>
      <c r="B136" s="181" t="s">
        <v>1097</v>
      </c>
      <c r="C136" s="182">
        <v>269.944364</v>
      </c>
      <c r="D136" s="181"/>
    </row>
    <row r="137" spans="1:4" s="167" customFormat="1" ht="18" customHeight="1">
      <c r="A137" s="181" t="s">
        <v>2262</v>
      </c>
      <c r="B137" s="181" t="s">
        <v>1117</v>
      </c>
      <c r="C137" s="182">
        <v>216.77109199999998</v>
      </c>
      <c r="D137" s="181"/>
    </row>
    <row r="138" spans="1:4" s="167" customFormat="1" ht="18" customHeight="1">
      <c r="A138" s="181" t="s">
        <v>2263</v>
      </c>
      <c r="B138" s="181" t="s">
        <v>1119</v>
      </c>
      <c r="C138" s="182">
        <v>216.77109199999998</v>
      </c>
      <c r="D138" s="181"/>
    </row>
    <row r="139" spans="1:4" s="167" customFormat="1" ht="18" customHeight="1">
      <c r="A139" s="181" t="s">
        <v>2264</v>
      </c>
      <c r="B139" s="181" t="s">
        <v>1132</v>
      </c>
      <c r="C139" s="182">
        <v>59.8047</v>
      </c>
      <c r="D139" s="181"/>
    </row>
    <row r="140" spans="1:4" s="167" customFormat="1" ht="18" customHeight="1">
      <c r="A140" s="181" t="s">
        <v>2265</v>
      </c>
      <c r="B140" s="181" t="s">
        <v>1133</v>
      </c>
      <c r="C140" s="182">
        <v>42.8047</v>
      </c>
      <c r="D140" s="181"/>
    </row>
    <row r="141" spans="1:4" s="167" customFormat="1" ht="18" customHeight="1">
      <c r="A141" s="181" t="s">
        <v>2266</v>
      </c>
      <c r="B141" s="181" t="s">
        <v>841</v>
      </c>
      <c r="C141" s="182">
        <v>35.8047</v>
      </c>
      <c r="D141" s="181"/>
    </row>
    <row r="142" spans="1:4" s="167" customFormat="1" ht="18" customHeight="1">
      <c r="A142" s="181" t="s">
        <v>2267</v>
      </c>
      <c r="B142" s="181" t="s">
        <v>1134</v>
      </c>
      <c r="C142" s="182">
        <v>7</v>
      </c>
      <c r="D142" s="181"/>
    </row>
    <row r="143" spans="1:4" s="167" customFormat="1" ht="18" customHeight="1">
      <c r="A143" s="181" t="s">
        <v>2268</v>
      </c>
      <c r="B143" s="181" t="s">
        <v>1160</v>
      </c>
      <c r="C143" s="182">
        <v>17</v>
      </c>
      <c r="D143" s="181"/>
    </row>
    <row r="144" spans="1:4" s="167" customFormat="1" ht="18" customHeight="1">
      <c r="A144" s="181" t="s">
        <v>2269</v>
      </c>
      <c r="B144" s="181" t="s">
        <v>1165</v>
      </c>
      <c r="C144" s="182">
        <v>17</v>
      </c>
      <c r="D144" s="181"/>
    </row>
    <row r="145" spans="1:4" s="167" customFormat="1" ht="18" customHeight="1">
      <c r="A145" s="181" t="s">
        <v>2270</v>
      </c>
      <c r="B145" s="181" t="s">
        <v>1179</v>
      </c>
      <c r="C145" s="182">
        <v>1205.182924</v>
      </c>
      <c r="D145" s="181"/>
    </row>
    <row r="146" spans="1:4" s="167" customFormat="1" ht="18" customHeight="1">
      <c r="A146" s="181" t="s">
        <v>2271</v>
      </c>
      <c r="B146" s="181" t="s">
        <v>1180</v>
      </c>
      <c r="C146" s="182">
        <v>753.12932</v>
      </c>
      <c r="D146" s="181"/>
    </row>
    <row r="147" spans="1:4" s="167" customFormat="1" ht="18" customHeight="1">
      <c r="A147" s="181" t="s">
        <v>2272</v>
      </c>
      <c r="B147" s="181" t="s">
        <v>841</v>
      </c>
      <c r="C147" s="182">
        <v>378.188904</v>
      </c>
      <c r="D147" s="181"/>
    </row>
    <row r="148" spans="1:4" s="167" customFormat="1" ht="18" customHeight="1">
      <c r="A148" s="181" t="s">
        <v>2273</v>
      </c>
      <c r="B148" s="181" t="s">
        <v>842</v>
      </c>
      <c r="C148" s="182">
        <v>122.25481599999999</v>
      </c>
      <c r="D148" s="181"/>
    </row>
    <row r="149" spans="1:4" s="167" customFormat="1" ht="18" customHeight="1">
      <c r="A149" s="181" t="s">
        <v>2274</v>
      </c>
      <c r="B149" s="181" t="s">
        <v>1186</v>
      </c>
      <c r="C149" s="182">
        <v>39.0016</v>
      </c>
      <c r="D149" s="181"/>
    </row>
    <row r="150" spans="1:4" s="167" customFormat="1" ht="18" customHeight="1">
      <c r="A150" s="181" t="s">
        <v>2275</v>
      </c>
      <c r="B150" s="181" t="s">
        <v>1190</v>
      </c>
      <c r="C150" s="182">
        <v>9</v>
      </c>
      <c r="D150" s="181"/>
    </row>
    <row r="151" spans="1:4" s="167" customFormat="1" ht="18" customHeight="1">
      <c r="A151" s="181" t="s">
        <v>2276</v>
      </c>
      <c r="B151" s="181" t="s">
        <v>1191</v>
      </c>
      <c r="C151" s="182">
        <v>60</v>
      </c>
      <c r="D151" s="181"/>
    </row>
    <row r="152" spans="1:4" s="167" customFormat="1" ht="18" customHeight="1">
      <c r="A152" s="181" t="s">
        <v>2277</v>
      </c>
      <c r="B152" s="181" t="s">
        <v>1192</v>
      </c>
      <c r="C152" s="182">
        <v>144.684</v>
      </c>
      <c r="D152" s="181"/>
    </row>
    <row r="153" spans="1:4" s="167" customFormat="1" ht="18" customHeight="1">
      <c r="A153" s="181" t="s">
        <v>2278</v>
      </c>
      <c r="B153" s="181" t="s">
        <v>1198</v>
      </c>
      <c r="C153" s="182">
        <v>30</v>
      </c>
      <c r="D153" s="181"/>
    </row>
    <row r="154" spans="1:4" s="167" customFormat="1" ht="18" customHeight="1">
      <c r="A154" s="181" t="s">
        <v>2279</v>
      </c>
      <c r="B154" s="181" t="s">
        <v>1202</v>
      </c>
      <c r="C154" s="182">
        <v>20</v>
      </c>
      <c r="D154" s="181"/>
    </row>
    <row r="155" spans="1:4" s="167" customFormat="1" ht="18" customHeight="1">
      <c r="A155" s="181" t="s">
        <v>2280</v>
      </c>
      <c r="B155" s="181" t="s">
        <v>1203</v>
      </c>
      <c r="C155" s="182">
        <v>10</v>
      </c>
      <c r="D155" s="181"/>
    </row>
    <row r="156" spans="1:4" s="167" customFormat="1" ht="18" customHeight="1">
      <c r="A156" s="181" t="s">
        <v>2281</v>
      </c>
      <c r="B156" s="181" t="s">
        <v>1206</v>
      </c>
      <c r="C156" s="182">
        <v>3</v>
      </c>
      <c r="D156" s="181"/>
    </row>
    <row r="157" spans="1:4" s="167" customFormat="1" ht="18" customHeight="1">
      <c r="A157" s="181" t="s">
        <v>2282</v>
      </c>
      <c r="B157" s="181" t="s">
        <v>841</v>
      </c>
      <c r="C157" s="182">
        <v>3</v>
      </c>
      <c r="D157" s="181"/>
    </row>
    <row r="158" spans="1:4" s="167" customFormat="1" ht="18" customHeight="1">
      <c r="A158" s="181" t="s">
        <v>2283</v>
      </c>
      <c r="B158" s="181" t="s">
        <v>1212</v>
      </c>
      <c r="C158" s="182">
        <v>409.053604</v>
      </c>
      <c r="D158" s="181"/>
    </row>
    <row r="159" spans="1:4" s="167" customFormat="1" ht="18" customHeight="1">
      <c r="A159" s="181" t="s">
        <v>2284</v>
      </c>
      <c r="B159" s="181" t="s">
        <v>841</v>
      </c>
      <c r="C159" s="182">
        <v>280.590996</v>
      </c>
      <c r="D159" s="181"/>
    </row>
    <row r="160" spans="1:4" s="167" customFormat="1" ht="18" customHeight="1">
      <c r="A160" s="181" t="s">
        <v>2285</v>
      </c>
      <c r="B160" s="181" t="s">
        <v>1216</v>
      </c>
      <c r="C160" s="182">
        <v>128.46260800000002</v>
      </c>
      <c r="D160" s="181"/>
    </row>
    <row r="161" spans="1:4" s="167" customFormat="1" ht="18" customHeight="1">
      <c r="A161" s="181" t="s">
        <v>2286</v>
      </c>
      <c r="B161" s="181" t="s">
        <v>2287</v>
      </c>
      <c r="C161" s="182">
        <v>10</v>
      </c>
      <c r="D161" s="181"/>
    </row>
    <row r="162" spans="1:4" s="167" customFormat="1" ht="18" customHeight="1">
      <c r="A162" s="181" t="s">
        <v>2288</v>
      </c>
      <c r="B162" s="181" t="s">
        <v>2289</v>
      </c>
      <c r="C162" s="182">
        <v>10</v>
      </c>
      <c r="D162" s="181"/>
    </row>
    <row r="163" spans="1:4" s="167" customFormat="1" ht="18" customHeight="1">
      <c r="A163" s="181" t="s">
        <v>2290</v>
      </c>
      <c r="B163" s="181" t="s">
        <v>1221</v>
      </c>
      <c r="C163" s="182">
        <v>19357.514773</v>
      </c>
      <c r="D163" s="181"/>
    </row>
    <row r="164" spans="1:4" s="167" customFormat="1" ht="18" customHeight="1">
      <c r="A164" s="181" t="s">
        <v>2291</v>
      </c>
      <c r="B164" s="181" t="s">
        <v>1222</v>
      </c>
      <c r="C164" s="182">
        <v>1393.7034199999998</v>
      </c>
      <c r="D164" s="181"/>
    </row>
    <row r="165" spans="1:4" s="167" customFormat="1" ht="18" customHeight="1">
      <c r="A165" s="181" t="s">
        <v>2292</v>
      </c>
      <c r="B165" s="181" t="s">
        <v>841</v>
      </c>
      <c r="C165" s="182">
        <v>613.508044</v>
      </c>
      <c r="D165" s="181"/>
    </row>
    <row r="166" spans="1:4" s="167" customFormat="1" ht="18" customHeight="1">
      <c r="A166" s="181" t="s">
        <v>2293</v>
      </c>
      <c r="B166" s="181" t="s">
        <v>843</v>
      </c>
      <c r="C166" s="182">
        <v>27.5</v>
      </c>
      <c r="D166" s="181"/>
    </row>
    <row r="167" spans="1:4" s="167" customFormat="1" ht="18" customHeight="1">
      <c r="A167" s="181" t="s">
        <v>2294</v>
      </c>
      <c r="B167" s="181" t="s">
        <v>1223</v>
      </c>
      <c r="C167" s="182">
        <v>10</v>
      </c>
      <c r="D167" s="181"/>
    </row>
    <row r="168" spans="1:4" s="167" customFormat="1" ht="18" customHeight="1">
      <c r="A168" s="181" t="s">
        <v>2295</v>
      </c>
      <c r="B168" s="181" t="s">
        <v>1224</v>
      </c>
      <c r="C168" s="182">
        <v>20</v>
      </c>
      <c r="D168" s="181"/>
    </row>
    <row r="169" spans="1:4" s="167" customFormat="1" ht="18" customHeight="1">
      <c r="A169" s="181" t="s">
        <v>2296</v>
      </c>
      <c r="B169" s="181" t="s">
        <v>1225</v>
      </c>
      <c r="C169" s="182">
        <v>70</v>
      </c>
      <c r="D169" s="181"/>
    </row>
    <row r="170" spans="1:4" s="167" customFormat="1" ht="18" customHeight="1">
      <c r="A170" s="181" t="s">
        <v>2297</v>
      </c>
      <c r="B170" s="181" t="s">
        <v>1226</v>
      </c>
      <c r="C170" s="182">
        <v>295.03731600000003</v>
      </c>
      <c r="D170" s="181"/>
    </row>
    <row r="171" spans="1:4" s="167" customFormat="1" ht="18" customHeight="1">
      <c r="A171" s="181" t="s">
        <v>2298</v>
      </c>
      <c r="B171" s="181" t="s">
        <v>882</v>
      </c>
      <c r="C171" s="182">
        <v>10</v>
      </c>
      <c r="D171" s="181"/>
    </row>
    <row r="172" spans="1:4" s="167" customFormat="1" ht="18" customHeight="1">
      <c r="A172" s="181" t="s">
        <v>2299</v>
      </c>
      <c r="B172" s="181" t="s">
        <v>1227</v>
      </c>
      <c r="C172" s="182">
        <v>278.856556</v>
      </c>
      <c r="D172" s="181"/>
    </row>
    <row r="173" spans="1:4" s="167" customFormat="1" ht="18" customHeight="1">
      <c r="A173" s="181" t="s">
        <v>2300</v>
      </c>
      <c r="B173" s="181" t="s">
        <v>850</v>
      </c>
      <c r="C173" s="182">
        <v>5.301504</v>
      </c>
      <c r="D173" s="181"/>
    </row>
    <row r="174" spans="1:4" s="167" customFormat="1" ht="18" customHeight="1">
      <c r="A174" s="181" t="s">
        <v>2301</v>
      </c>
      <c r="B174" s="181" t="s">
        <v>1231</v>
      </c>
      <c r="C174" s="182">
        <v>63.5</v>
      </c>
      <c r="D174" s="181"/>
    </row>
    <row r="175" spans="1:4" s="167" customFormat="1" ht="18" customHeight="1">
      <c r="A175" s="181" t="s">
        <v>2302</v>
      </c>
      <c r="B175" s="181" t="s">
        <v>1232</v>
      </c>
      <c r="C175" s="182">
        <v>407.28466000000003</v>
      </c>
      <c r="D175" s="181"/>
    </row>
    <row r="176" spans="1:4" s="167" customFormat="1" ht="18" customHeight="1">
      <c r="A176" s="181" t="s">
        <v>2303</v>
      </c>
      <c r="B176" s="181" t="s">
        <v>841</v>
      </c>
      <c r="C176" s="182">
        <v>324.56422000000003</v>
      </c>
      <c r="D176" s="181"/>
    </row>
    <row r="177" spans="1:4" s="167" customFormat="1" ht="18" customHeight="1">
      <c r="A177" s="181" t="s">
        <v>2304</v>
      </c>
      <c r="B177" s="181" t="s">
        <v>842</v>
      </c>
      <c r="C177" s="182">
        <v>82.72044</v>
      </c>
      <c r="D177" s="181"/>
    </row>
    <row r="178" spans="1:4" s="167" customFormat="1" ht="18" customHeight="1">
      <c r="A178" s="181" t="s">
        <v>2305</v>
      </c>
      <c r="B178" s="181" t="s">
        <v>1239</v>
      </c>
      <c r="C178" s="182">
        <v>3421.697431</v>
      </c>
      <c r="D178" s="181"/>
    </row>
    <row r="179" spans="1:4" s="167" customFormat="1" ht="18" customHeight="1">
      <c r="A179" s="181" t="s">
        <v>2306</v>
      </c>
      <c r="B179" s="181" t="s">
        <v>1240</v>
      </c>
      <c r="C179" s="182">
        <v>10.0931</v>
      </c>
      <c r="D179" s="181"/>
    </row>
    <row r="180" spans="1:4" s="167" customFormat="1" ht="18" customHeight="1">
      <c r="A180" s="181" t="s">
        <v>2307</v>
      </c>
      <c r="B180" s="181" t="s">
        <v>1241</v>
      </c>
      <c r="C180" s="182">
        <v>30.2361</v>
      </c>
      <c r="D180" s="181"/>
    </row>
    <row r="181" spans="1:4" s="167" customFormat="1" ht="18" customHeight="1">
      <c r="A181" s="181" t="s">
        <v>2308</v>
      </c>
      <c r="B181" s="181" t="s">
        <v>1243</v>
      </c>
      <c r="C181" s="182">
        <v>3152.090652</v>
      </c>
      <c r="D181" s="181"/>
    </row>
    <row r="182" spans="1:4" s="167" customFormat="1" ht="18" customHeight="1">
      <c r="A182" s="181" t="s">
        <v>2309</v>
      </c>
      <c r="B182" s="181" t="s">
        <v>1244</v>
      </c>
      <c r="C182" s="182">
        <v>229.277579</v>
      </c>
      <c r="D182" s="181"/>
    </row>
    <row r="183" spans="1:4" s="167" customFormat="1" ht="18" customHeight="1">
      <c r="A183" s="181" t="s">
        <v>2310</v>
      </c>
      <c r="B183" s="181" t="s">
        <v>1261</v>
      </c>
      <c r="C183" s="182">
        <v>364</v>
      </c>
      <c r="D183" s="181"/>
    </row>
    <row r="184" spans="1:4" s="167" customFormat="1" ht="18" customHeight="1">
      <c r="A184" s="181" t="s">
        <v>2311</v>
      </c>
      <c r="B184" s="181" t="s">
        <v>1266</v>
      </c>
      <c r="C184" s="182">
        <v>364</v>
      </c>
      <c r="D184" s="181"/>
    </row>
    <row r="185" spans="1:4" s="167" customFormat="1" ht="18" customHeight="1">
      <c r="A185" s="181" t="s">
        <v>2312</v>
      </c>
      <c r="B185" s="181" t="s">
        <v>1269</v>
      </c>
      <c r="C185" s="182">
        <v>374.6</v>
      </c>
      <c r="D185" s="181"/>
    </row>
    <row r="186" spans="1:4" s="167" customFormat="1" ht="18" customHeight="1">
      <c r="A186" s="181" t="s">
        <v>2313</v>
      </c>
      <c r="B186" s="181" t="s">
        <v>1270</v>
      </c>
      <c r="C186" s="182">
        <v>371.6</v>
      </c>
      <c r="D186" s="181"/>
    </row>
    <row r="187" spans="1:4" s="167" customFormat="1" ht="18" customHeight="1">
      <c r="A187" s="181" t="s">
        <v>2314</v>
      </c>
      <c r="B187" s="181" t="s">
        <v>1274</v>
      </c>
      <c r="C187" s="182">
        <v>3</v>
      </c>
      <c r="D187" s="181"/>
    </row>
    <row r="188" spans="1:4" s="167" customFormat="1" ht="18" customHeight="1">
      <c r="A188" s="181" t="s">
        <v>2315</v>
      </c>
      <c r="B188" s="181" t="s">
        <v>1276</v>
      </c>
      <c r="C188" s="182">
        <v>51.58</v>
      </c>
      <c r="D188" s="181"/>
    </row>
    <row r="189" spans="1:4" s="167" customFormat="1" ht="18" customHeight="1">
      <c r="A189" s="181" t="s">
        <v>2316</v>
      </c>
      <c r="B189" s="181" t="s">
        <v>1277</v>
      </c>
      <c r="C189" s="182">
        <v>51.58</v>
      </c>
      <c r="D189" s="181"/>
    </row>
    <row r="190" spans="1:4" s="167" customFormat="1" ht="18" customHeight="1">
      <c r="A190" s="181" t="s">
        <v>2317</v>
      </c>
      <c r="B190" s="181" t="s">
        <v>1284</v>
      </c>
      <c r="C190" s="182">
        <v>667.062564</v>
      </c>
      <c r="D190" s="181"/>
    </row>
    <row r="191" spans="1:4" s="167" customFormat="1" ht="18" customHeight="1">
      <c r="A191" s="181" t="s">
        <v>2318</v>
      </c>
      <c r="B191" s="181" t="s">
        <v>841</v>
      </c>
      <c r="C191" s="182">
        <v>83.664156</v>
      </c>
      <c r="D191" s="181"/>
    </row>
    <row r="192" spans="1:4" s="167" customFormat="1" ht="18" customHeight="1">
      <c r="A192" s="181" t="s">
        <v>2319</v>
      </c>
      <c r="B192" s="181" t="s">
        <v>842</v>
      </c>
      <c r="C192" s="182">
        <v>11.598408000000001</v>
      </c>
      <c r="D192" s="181"/>
    </row>
    <row r="193" spans="1:4" s="167" customFormat="1" ht="18" customHeight="1">
      <c r="A193" s="181" t="s">
        <v>2320</v>
      </c>
      <c r="B193" s="181" t="s">
        <v>1285</v>
      </c>
      <c r="C193" s="182">
        <v>12</v>
      </c>
      <c r="D193" s="181"/>
    </row>
    <row r="194" spans="1:4" s="167" customFormat="1" ht="18" customHeight="1">
      <c r="A194" s="181" t="s">
        <v>2321</v>
      </c>
      <c r="B194" s="181" t="s">
        <v>1288</v>
      </c>
      <c r="C194" s="182">
        <v>352</v>
      </c>
      <c r="D194" s="181"/>
    </row>
    <row r="195" spans="1:4" s="167" customFormat="1" ht="18" customHeight="1">
      <c r="A195" s="181" t="s">
        <v>2322</v>
      </c>
      <c r="B195" s="181" t="s">
        <v>1289</v>
      </c>
      <c r="C195" s="182">
        <v>207.8</v>
      </c>
      <c r="D195" s="181"/>
    </row>
    <row r="196" spans="1:4" s="167" customFormat="1" ht="18" customHeight="1">
      <c r="A196" s="181" t="s">
        <v>2323</v>
      </c>
      <c r="B196" s="181" t="s">
        <v>1290</v>
      </c>
      <c r="C196" s="182">
        <v>58.153604</v>
      </c>
      <c r="D196" s="181"/>
    </row>
    <row r="197" spans="1:4" s="167" customFormat="1" ht="18" customHeight="1">
      <c r="A197" s="181" t="s">
        <v>2324</v>
      </c>
      <c r="B197" s="181" t="s">
        <v>841</v>
      </c>
      <c r="C197" s="182">
        <v>42.7624</v>
      </c>
      <c r="D197" s="181"/>
    </row>
    <row r="198" spans="1:4" s="167" customFormat="1" ht="18" customHeight="1">
      <c r="A198" s="181" t="s">
        <v>2325</v>
      </c>
      <c r="B198" s="181" t="s">
        <v>842</v>
      </c>
      <c r="C198" s="182">
        <v>5.391204</v>
      </c>
      <c r="D198" s="181"/>
    </row>
    <row r="199" spans="1:4" s="167" customFormat="1" ht="18" customHeight="1">
      <c r="A199" s="181" t="s">
        <v>2326</v>
      </c>
      <c r="B199" s="181" t="s">
        <v>1291</v>
      </c>
      <c r="C199" s="182">
        <v>10</v>
      </c>
      <c r="D199" s="181"/>
    </row>
    <row r="200" spans="1:4" s="167" customFormat="1" ht="18" customHeight="1">
      <c r="A200" s="181" t="s">
        <v>2327</v>
      </c>
      <c r="B200" s="181" t="s">
        <v>1292</v>
      </c>
      <c r="C200" s="182">
        <v>6429</v>
      </c>
      <c r="D200" s="181"/>
    </row>
    <row r="201" spans="1:4" s="167" customFormat="1" ht="18" customHeight="1">
      <c r="A201" s="181" t="s">
        <v>2328</v>
      </c>
      <c r="B201" s="181" t="s">
        <v>1294</v>
      </c>
      <c r="C201" s="182">
        <v>6429</v>
      </c>
      <c r="D201" s="181"/>
    </row>
    <row r="202" spans="1:4" s="167" customFormat="1" ht="18" customHeight="1">
      <c r="A202" s="181" t="s">
        <v>2329</v>
      </c>
      <c r="B202" s="181" t="s">
        <v>1295</v>
      </c>
      <c r="C202" s="182">
        <v>20</v>
      </c>
      <c r="D202" s="181"/>
    </row>
    <row r="203" spans="1:4" s="167" customFormat="1" ht="18" customHeight="1">
      <c r="A203" s="181" t="s">
        <v>2330</v>
      </c>
      <c r="B203" s="181" t="s">
        <v>1297</v>
      </c>
      <c r="C203" s="182">
        <v>20</v>
      </c>
      <c r="D203" s="181"/>
    </row>
    <row r="204" spans="1:4" s="167" customFormat="1" ht="18" customHeight="1">
      <c r="A204" s="181" t="s">
        <v>2331</v>
      </c>
      <c r="B204" s="181" t="s">
        <v>1298</v>
      </c>
      <c r="C204" s="182">
        <v>601.488</v>
      </c>
      <c r="D204" s="181"/>
    </row>
    <row r="205" spans="1:4" s="167" customFormat="1" ht="18" customHeight="1">
      <c r="A205" s="181" t="s">
        <v>2332</v>
      </c>
      <c r="B205" s="181" t="s">
        <v>1300</v>
      </c>
      <c r="C205" s="182">
        <v>601.488</v>
      </c>
      <c r="D205" s="181"/>
    </row>
    <row r="206" spans="1:4" s="167" customFormat="1" ht="18" customHeight="1">
      <c r="A206" s="181" t="s">
        <v>2333</v>
      </c>
      <c r="B206" s="181" t="s">
        <v>1304</v>
      </c>
      <c r="C206" s="182">
        <v>118.744</v>
      </c>
      <c r="D206" s="181"/>
    </row>
    <row r="207" spans="1:4" s="167" customFormat="1" ht="18" customHeight="1">
      <c r="A207" s="181" t="s">
        <v>2334</v>
      </c>
      <c r="B207" s="181" t="s">
        <v>1306</v>
      </c>
      <c r="C207" s="182">
        <v>118.744</v>
      </c>
      <c r="D207" s="181"/>
    </row>
    <row r="208" spans="1:4" s="167" customFormat="1" ht="18" customHeight="1">
      <c r="A208" s="181" t="s">
        <v>2335</v>
      </c>
      <c r="B208" s="181" t="s">
        <v>1307</v>
      </c>
      <c r="C208" s="182">
        <v>5133.4608</v>
      </c>
      <c r="D208" s="181"/>
    </row>
    <row r="209" spans="1:4" s="167" customFormat="1" ht="18" customHeight="1">
      <c r="A209" s="181" t="s">
        <v>2336</v>
      </c>
      <c r="B209" s="181" t="s">
        <v>1309</v>
      </c>
      <c r="C209" s="182">
        <v>5133.4608</v>
      </c>
      <c r="D209" s="181"/>
    </row>
    <row r="210" spans="1:4" s="167" customFormat="1" ht="18" customHeight="1">
      <c r="A210" s="181" t="s">
        <v>2337</v>
      </c>
      <c r="B210" s="181" t="s">
        <v>1316</v>
      </c>
      <c r="C210" s="182">
        <v>129.181864</v>
      </c>
      <c r="D210" s="181"/>
    </row>
    <row r="211" spans="1:4" s="167" customFormat="1" ht="18" customHeight="1">
      <c r="A211" s="181" t="s">
        <v>2338</v>
      </c>
      <c r="B211" s="181" t="s">
        <v>841</v>
      </c>
      <c r="C211" s="182">
        <v>73.523656</v>
      </c>
      <c r="D211" s="181"/>
    </row>
    <row r="212" spans="1:4" s="167" customFormat="1" ht="18" customHeight="1">
      <c r="A212" s="181" t="s">
        <v>2339</v>
      </c>
      <c r="B212" s="181" t="s">
        <v>1317</v>
      </c>
      <c r="C212" s="182">
        <v>23</v>
      </c>
      <c r="D212" s="181"/>
    </row>
    <row r="213" spans="1:4" s="167" customFormat="1" ht="18" customHeight="1">
      <c r="A213" s="181" t="s">
        <v>2340</v>
      </c>
      <c r="B213" s="181" t="s">
        <v>850</v>
      </c>
      <c r="C213" s="182">
        <v>22.658208</v>
      </c>
      <c r="D213" s="181"/>
    </row>
    <row r="214" spans="1:4" s="167" customFormat="1" ht="18" customHeight="1">
      <c r="A214" s="181" t="s">
        <v>2341</v>
      </c>
      <c r="B214" s="181" t="s">
        <v>1319</v>
      </c>
      <c r="C214" s="182">
        <v>10</v>
      </c>
      <c r="D214" s="181"/>
    </row>
    <row r="215" spans="1:4" s="167" customFormat="1" ht="18" customHeight="1">
      <c r="A215" s="181" t="s">
        <v>2342</v>
      </c>
      <c r="B215" s="181" t="s">
        <v>2343</v>
      </c>
      <c r="C215" s="182">
        <v>187.55843000000002</v>
      </c>
      <c r="D215" s="181"/>
    </row>
    <row r="216" spans="1:4" s="167" customFormat="1" ht="18" customHeight="1">
      <c r="A216" s="181" t="s">
        <v>2344</v>
      </c>
      <c r="B216" s="181" t="s">
        <v>2345</v>
      </c>
      <c r="C216" s="182">
        <v>187.55843000000002</v>
      </c>
      <c r="D216" s="181"/>
    </row>
    <row r="217" spans="1:4" s="167" customFormat="1" ht="18" customHeight="1">
      <c r="A217" s="181" t="s">
        <v>2346</v>
      </c>
      <c r="B217" s="181" t="s">
        <v>1325</v>
      </c>
      <c r="C217" s="182">
        <v>10080.007229</v>
      </c>
      <c r="D217" s="181"/>
    </row>
    <row r="218" spans="1:4" s="167" customFormat="1" ht="18" customHeight="1">
      <c r="A218" s="181" t="s">
        <v>2347</v>
      </c>
      <c r="B218" s="181" t="s">
        <v>1326</v>
      </c>
      <c r="C218" s="182">
        <v>2411.93238</v>
      </c>
      <c r="D218" s="181"/>
    </row>
    <row r="219" spans="1:4" s="167" customFormat="1" ht="18" customHeight="1">
      <c r="A219" s="181" t="s">
        <v>2348</v>
      </c>
      <c r="B219" s="181" t="s">
        <v>841</v>
      </c>
      <c r="C219" s="182">
        <v>2322.538872</v>
      </c>
      <c r="D219" s="181"/>
    </row>
    <row r="220" spans="1:4" s="167" customFormat="1" ht="18" customHeight="1">
      <c r="A220" s="181" t="s">
        <v>2349</v>
      </c>
      <c r="B220" s="181" t="s">
        <v>842</v>
      </c>
      <c r="C220" s="182">
        <v>89.393508</v>
      </c>
      <c r="D220" s="181"/>
    </row>
    <row r="221" spans="1:4" s="167" customFormat="1" ht="18" customHeight="1">
      <c r="A221" s="181" t="s">
        <v>2350</v>
      </c>
      <c r="B221" s="181" t="s">
        <v>1328</v>
      </c>
      <c r="C221" s="182">
        <v>1127.967052</v>
      </c>
      <c r="D221" s="181"/>
    </row>
    <row r="222" spans="1:4" s="167" customFormat="1" ht="18" customHeight="1">
      <c r="A222" s="181" t="s">
        <v>2351</v>
      </c>
      <c r="B222" s="181" t="s">
        <v>1329</v>
      </c>
      <c r="C222" s="182">
        <v>964.049106</v>
      </c>
      <c r="D222" s="181"/>
    </row>
    <row r="223" spans="1:4" s="167" customFormat="1" ht="18" customHeight="1">
      <c r="A223" s="181" t="s">
        <v>2352</v>
      </c>
      <c r="B223" s="181" t="s">
        <v>2353</v>
      </c>
      <c r="C223" s="182">
        <v>163.917946</v>
      </c>
      <c r="D223" s="181"/>
    </row>
    <row r="224" spans="1:4" s="167" customFormat="1" ht="18" customHeight="1">
      <c r="A224" s="181" t="s">
        <v>2354</v>
      </c>
      <c r="B224" s="181" t="s">
        <v>1342</v>
      </c>
      <c r="C224" s="182">
        <v>2592.557315</v>
      </c>
      <c r="D224" s="181"/>
    </row>
    <row r="225" spans="1:4" s="167" customFormat="1" ht="18" customHeight="1">
      <c r="A225" s="181" t="s">
        <v>2355</v>
      </c>
      <c r="B225" s="181" t="s">
        <v>1343</v>
      </c>
      <c r="C225" s="182">
        <v>141.96236399999998</v>
      </c>
      <c r="D225" s="181"/>
    </row>
    <row r="226" spans="1:4" s="167" customFormat="1" ht="18" customHeight="1">
      <c r="A226" s="181" t="s">
        <v>2356</v>
      </c>
      <c r="B226" s="181" t="s">
        <v>1344</v>
      </c>
      <c r="C226" s="182">
        <v>2397.594951</v>
      </c>
      <c r="D226" s="181"/>
    </row>
    <row r="227" spans="1:4" s="167" customFormat="1" ht="18" customHeight="1">
      <c r="A227" s="181" t="s">
        <v>2357</v>
      </c>
      <c r="B227" s="181" t="s">
        <v>1345</v>
      </c>
      <c r="C227" s="182">
        <v>53</v>
      </c>
      <c r="D227" s="181"/>
    </row>
    <row r="228" spans="1:4" s="167" customFormat="1" ht="18" customHeight="1">
      <c r="A228" s="181" t="s">
        <v>2358</v>
      </c>
      <c r="B228" s="181" t="s">
        <v>1346</v>
      </c>
      <c r="C228" s="182">
        <v>791.401466</v>
      </c>
      <c r="D228" s="181"/>
    </row>
    <row r="229" spans="1:4" s="167" customFormat="1" ht="18" customHeight="1">
      <c r="A229" s="181" t="s">
        <v>2359</v>
      </c>
      <c r="B229" s="181" t="s">
        <v>1347</v>
      </c>
      <c r="C229" s="182">
        <v>318.503432</v>
      </c>
      <c r="D229" s="181"/>
    </row>
    <row r="230" spans="1:4" s="167" customFormat="1" ht="18" customHeight="1">
      <c r="A230" s="181" t="s">
        <v>2360</v>
      </c>
      <c r="B230" s="181" t="s">
        <v>1348</v>
      </c>
      <c r="C230" s="182">
        <v>86.29680400000001</v>
      </c>
      <c r="D230" s="181"/>
    </row>
    <row r="231" spans="1:4" s="167" customFormat="1" ht="18" customHeight="1">
      <c r="A231" s="181" t="s">
        <v>2361</v>
      </c>
      <c r="B231" s="181" t="s">
        <v>1349</v>
      </c>
      <c r="C231" s="182">
        <v>316.71623</v>
      </c>
      <c r="D231" s="181"/>
    </row>
    <row r="232" spans="1:4" s="167" customFormat="1" ht="18" customHeight="1">
      <c r="A232" s="181" t="s">
        <v>2362</v>
      </c>
      <c r="B232" s="181" t="s">
        <v>1354</v>
      </c>
      <c r="C232" s="182">
        <v>69.885</v>
      </c>
      <c r="D232" s="181"/>
    </row>
    <row r="233" spans="1:4" s="167" customFormat="1" ht="18" customHeight="1">
      <c r="A233" s="181" t="s">
        <v>2363</v>
      </c>
      <c r="B233" s="181" t="s">
        <v>1361</v>
      </c>
      <c r="C233" s="182">
        <v>589.521604</v>
      </c>
      <c r="D233" s="181"/>
    </row>
    <row r="234" spans="1:4" s="167" customFormat="1" ht="18" customHeight="1">
      <c r="A234" s="181" t="s">
        <v>2364</v>
      </c>
      <c r="B234" s="181" t="s">
        <v>1363</v>
      </c>
      <c r="C234" s="182">
        <v>2.497</v>
      </c>
      <c r="D234" s="181"/>
    </row>
    <row r="235" spans="1:4" s="167" customFormat="1" ht="18" customHeight="1">
      <c r="A235" s="181" t="s">
        <v>2365</v>
      </c>
      <c r="B235" s="181" t="s">
        <v>1364</v>
      </c>
      <c r="C235" s="182">
        <v>587.024604</v>
      </c>
      <c r="D235" s="181"/>
    </row>
    <row r="236" spans="1:4" s="167" customFormat="1" ht="18" customHeight="1">
      <c r="A236" s="181" t="s">
        <v>2366</v>
      </c>
      <c r="B236" s="181" t="s">
        <v>1365</v>
      </c>
      <c r="C236" s="182">
        <v>1748.627412</v>
      </c>
      <c r="D236" s="181"/>
    </row>
    <row r="237" spans="1:4" s="167" customFormat="1" ht="18" customHeight="1">
      <c r="A237" s="181" t="s">
        <v>2367</v>
      </c>
      <c r="B237" s="181" t="s">
        <v>1366</v>
      </c>
      <c r="C237" s="182">
        <v>791.4092440000001</v>
      </c>
      <c r="D237" s="181"/>
    </row>
    <row r="238" spans="1:4" s="167" customFormat="1" ht="18" customHeight="1">
      <c r="A238" s="181" t="s">
        <v>2368</v>
      </c>
      <c r="B238" s="181" t="s">
        <v>1367</v>
      </c>
      <c r="C238" s="182">
        <v>957.218168</v>
      </c>
      <c r="D238" s="181"/>
    </row>
    <row r="239" spans="1:4" s="167" customFormat="1" ht="18" customHeight="1">
      <c r="A239" s="181" t="s">
        <v>2369</v>
      </c>
      <c r="B239" s="181" t="s">
        <v>1370</v>
      </c>
      <c r="C239" s="182">
        <v>752</v>
      </c>
      <c r="D239" s="181"/>
    </row>
    <row r="240" spans="1:4" s="167" customFormat="1" ht="18" customHeight="1">
      <c r="A240" s="181" t="s">
        <v>2370</v>
      </c>
      <c r="B240" s="181" t="s">
        <v>1372</v>
      </c>
      <c r="C240" s="182">
        <v>752</v>
      </c>
      <c r="D240" s="181"/>
    </row>
    <row r="241" spans="1:4" s="167" customFormat="1" ht="18" customHeight="1">
      <c r="A241" s="181" t="s">
        <v>2371</v>
      </c>
      <c r="B241" s="181" t="s">
        <v>1378</v>
      </c>
      <c r="C241" s="182">
        <v>50</v>
      </c>
      <c r="D241" s="181"/>
    </row>
    <row r="242" spans="1:4" s="167" customFormat="1" ht="18" customHeight="1">
      <c r="A242" s="181" t="s">
        <v>2372</v>
      </c>
      <c r="B242" s="181" t="s">
        <v>1380</v>
      </c>
      <c r="C242" s="182">
        <v>50</v>
      </c>
      <c r="D242" s="181"/>
    </row>
    <row r="243" spans="1:4" s="167" customFormat="1" ht="18" customHeight="1">
      <c r="A243" s="181" t="s">
        <v>2373</v>
      </c>
      <c r="B243" s="181" t="s">
        <v>2374</v>
      </c>
      <c r="C243" s="182">
        <v>16</v>
      </c>
      <c r="D243" s="181"/>
    </row>
    <row r="244" spans="1:4" s="167" customFormat="1" ht="18" customHeight="1">
      <c r="A244" s="181" t="s">
        <v>2375</v>
      </c>
      <c r="B244" s="181" t="s">
        <v>2376</v>
      </c>
      <c r="C244" s="182">
        <v>16</v>
      </c>
      <c r="D244" s="181"/>
    </row>
    <row r="245" spans="1:4" s="167" customFormat="1" ht="18" customHeight="1">
      <c r="A245" s="181" t="s">
        <v>2377</v>
      </c>
      <c r="B245" s="181" t="s">
        <v>1459</v>
      </c>
      <c r="C245" s="182">
        <v>2219.226804</v>
      </c>
      <c r="D245" s="181"/>
    </row>
    <row r="246" spans="1:4" s="167" customFormat="1" ht="18" customHeight="1">
      <c r="A246" s="181" t="s">
        <v>2378</v>
      </c>
      <c r="B246" s="181" t="s">
        <v>1460</v>
      </c>
      <c r="C246" s="182">
        <v>1311.7607039999998</v>
      </c>
      <c r="D246" s="181"/>
    </row>
    <row r="247" spans="1:4" s="167" customFormat="1" ht="18" customHeight="1">
      <c r="A247" s="181" t="s">
        <v>2379</v>
      </c>
      <c r="B247" s="181" t="s">
        <v>841</v>
      </c>
      <c r="C247" s="182">
        <v>884.1490679999999</v>
      </c>
      <c r="D247" s="181"/>
    </row>
    <row r="248" spans="1:4" s="167" customFormat="1" ht="18" customHeight="1">
      <c r="A248" s="181" t="s">
        <v>2380</v>
      </c>
      <c r="B248" s="181" t="s">
        <v>842</v>
      </c>
      <c r="C248" s="182">
        <v>230.79627599999998</v>
      </c>
      <c r="D248" s="181"/>
    </row>
    <row r="249" spans="1:4" s="167" customFormat="1" ht="18" customHeight="1">
      <c r="A249" s="181" t="s">
        <v>2381</v>
      </c>
      <c r="B249" s="181" t="s">
        <v>843</v>
      </c>
      <c r="C249" s="182">
        <v>196.81536</v>
      </c>
      <c r="D249" s="181"/>
    </row>
    <row r="250" spans="1:4" s="167" customFormat="1" ht="18" customHeight="1">
      <c r="A250" s="181" t="s">
        <v>2382</v>
      </c>
      <c r="B250" s="181" t="s">
        <v>2383</v>
      </c>
      <c r="C250" s="182">
        <v>93.174148</v>
      </c>
      <c r="D250" s="181"/>
    </row>
    <row r="251" spans="1:4" s="167" customFormat="1" ht="18" customHeight="1">
      <c r="A251" s="181" t="s">
        <v>2384</v>
      </c>
      <c r="B251" s="181" t="s">
        <v>2385</v>
      </c>
      <c r="C251" s="182">
        <v>93.174148</v>
      </c>
      <c r="D251" s="181"/>
    </row>
    <row r="252" spans="1:4" s="167" customFormat="1" ht="18" customHeight="1">
      <c r="A252" s="181" t="s">
        <v>2386</v>
      </c>
      <c r="B252" s="181" t="s">
        <v>2387</v>
      </c>
      <c r="C252" s="182">
        <v>814.2919519999999</v>
      </c>
      <c r="D252" s="181"/>
    </row>
    <row r="253" spans="1:4" s="167" customFormat="1" ht="18" customHeight="1">
      <c r="A253" s="181" t="s">
        <v>2388</v>
      </c>
      <c r="B253" s="181" t="s">
        <v>2389</v>
      </c>
      <c r="C253" s="182">
        <v>814.2919519999999</v>
      </c>
      <c r="D253" s="181"/>
    </row>
    <row r="254" spans="1:4" s="167" customFormat="1" ht="18" customHeight="1">
      <c r="A254" s="181" t="s">
        <v>2390</v>
      </c>
      <c r="B254" s="181" t="s">
        <v>1479</v>
      </c>
      <c r="C254" s="182">
        <f>35783.173632-1123</f>
        <v>34660.173632</v>
      </c>
      <c r="D254" s="181"/>
    </row>
    <row r="255" spans="1:4" s="167" customFormat="1" ht="18" customHeight="1">
      <c r="A255" s="181" t="s">
        <v>2391</v>
      </c>
      <c r="B255" s="181" t="s">
        <v>1480</v>
      </c>
      <c r="C255" s="182">
        <v>9900.598532</v>
      </c>
      <c r="D255" s="181"/>
    </row>
    <row r="256" spans="1:4" s="167" customFormat="1" ht="18" customHeight="1">
      <c r="A256" s="181" t="s">
        <v>2392</v>
      </c>
      <c r="B256" s="181" t="s">
        <v>841</v>
      </c>
      <c r="C256" s="182">
        <v>1434.0779</v>
      </c>
      <c r="D256" s="181"/>
    </row>
    <row r="257" spans="1:4" s="167" customFormat="1" ht="18" customHeight="1">
      <c r="A257" s="181" t="s">
        <v>2393</v>
      </c>
      <c r="B257" s="181" t="s">
        <v>850</v>
      </c>
      <c r="C257" s="182">
        <v>1008.450632</v>
      </c>
      <c r="D257" s="181"/>
    </row>
    <row r="258" spans="1:4" s="167" customFormat="1" ht="18" customHeight="1">
      <c r="A258" s="181" t="s">
        <v>2394</v>
      </c>
      <c r="B258" s="181" t="s">
        <v>1491</v>
      </c>
      <c r="C258" s="182">
        <v>9.55</v>
      </c>
      <c r="D258" s="181"/>
    </row>
    <row r="259" spans="1:4" s="167" customFormat="1" ht="18" customHeight="1">
      <c r="A259" s="181" t="s">
        <v>2395</v>
      </c>
      <c r="B259" s="181" t="s">
        <v>1492</v>
      </c>
      <c r="C259" s="182">
        <v>12.38</v>
      </c>
      <c r="D259" s="181"/>
    </row>
    <row r="260" spans="1:4" s="167" customFormat="1" ht="18" customHeight="1">
      <c r="A260" s="181" t="s">
        <v>2396</v>
      </c>
      <c r="B260" s="181" t="s">
        <v>1497</v>
      </c>
      <c r="C260" s="182">
        <v>32.728</v>
      </c>
      <c r="D260" s="181"/>
    </row>
    <row r="261" spans="1:4" s="167" customFormat="1" ht="18" customHeight="1">
      <c r="A261" s="181" t="s">
        <v>2397</v>
      </c>
      <c r="B261" s="181" t="s">
        <v>1501</v>
      </c>
      <c r="C261" s="182">
        <v>7403.412</v>
      </c>
      <c r="D261" s="181"/>
    </row>
    <row r="262" spans="1:4" s="167" customFormat="1" ht="18" customHeight="1">
      <c r="A262" s="181" t="s">
        <v>2398</v>
      </c>
      <c r="B262" s="181" t="s">
        <v>1502</v>
      </c>
      <c r="C262" s="182">
        <v>2588.919188</v>
      </c>
      <c r="D262" s="181"/>
    </row>
    <row r="263" spans="1:4" s="167" customFormat="1" ht="18" customHeight="1">
      <c r="A263" s="181" t="s">
        <v>2399</v>
      </c>
      <c r="B263" s="181" t="s">
        <v>841</v>
      </c>
      <c r="C263" s="182">
        <v>2387.201048</v>
      </c>
      <c r="D263" s="181"/>
    </row>
    <row r="264" spans="1:4" s="167" customFormat="1" ht="18" customHeight="1">
      <c r="A264" s="181" t="s">
        <v>2400</v>
      </c>
      <c r="B264" s="181" t="s">
        <v>1503</v>
      </c>
      <c r="C264" s="182">
        <v>201.71813999999998</v>
      </c>
      <c r="D264" s="181"/>
    </row>
    <row r="265" spans="1:4" s="167" customFormat="1" ht="18" customHeight="1">
      <c r="A265" s="181" t="s">
        <v>2401</v>
      </c>
      <c r="B265" s="181" t="s">
        <v>1523</v>
      </c>
      <c r="C265" s="182">
        <v>7795.516036</v>
      </c>
      <c r="D265" s="181"/>
    </row>
    <row r="266" spans="1:4" s="167" customFormat="1" ht="18" customHeight="1">
      <c r="A266" s="181" t="s">
        <v>2402</v>
      </c>
      <c r="B266" s="181" t="s">
        <v>841</v>
      </c>
      <c r="C266" s="182">
        <v>445.50912800000003</v>
      </c>
      <c r="D266" s="181"/>
    </row>
    <row r="267" spans="1:4" s="167" customFormat="1" ht="18" customHeight="1">
      <c r="A267" s="181" t="s">
        <v>2403</v>
      </c>
      <c r="B267" s="181" t="s">
        <v>1524</v>
      </c>
      <c r="C267" s="182">
        <v>637.316908</v>
      </c>
      <c r="D267" s="181"/>
    </row>
    <row r="268" spans="1:4" s="167" customFormat="1" ht="18" customHeight="1">
      <c r="A268" s="181" t="s">
        <v>2404</v>
      </c>
      <c r="B268" s="181" t="s">
        <v>1525</v>
      </c>
      <c r="C268" s="182">
        <v>4000</v>
      </c>
      <c r="D268" s="181"/>
    </row>
    <row r="269" spans="1:4" s="167" customFormat="1" ht="18" customHeight="1">
      <c r="A269" s="181" t="s">
        <v>2405</v>
      </c>
      <c r="B269" s="181" t="s">
        <v>1528</v>
      </c>
      <c r="C269" s="182">
        <v>30.09</v>
      </c>
      <c r="D269" s="181"/>
    </row>
    <row r="270" spans="1:4" s="167" customFormat="1" ht="18" customHeight="1">
      <c r="A270" s="181" t="s">
        <v>2406</v>
      </c>
      <c r="B270" s="181" t="s">
        <v>1530</v>
      </c>
      <c r="C270" s="182">
        <v>17</v>
      </c>
      <c r="D270" s="181"/>
    </row>
    <row r="271" spans="1:4" s="167" customFormat="1" ht="18" customHeight="1">
      <c r="A271" s="181" t="s">
        <v>2407</v>
      </c>
      <c r="B271" s="181" t="s">
        <v>1531</v>
      </c>
      <c r="C271" s="182">
        <v>10</v>
      </c>
      <c r="D271" s="181"/>
    </row>
    <row r="272" spans="1:4" s="167" customFormat="1" ht="18" customHeight="1">
      <c r="A272" s="181" t="s">
        <v>2408</v>
      </c>
      <c r="B272" s="181" t="s">
        <v>1534</v>
      </c>
      <c r="C272" s="182">
        <v>10</v>
      </c>
      <c r="D272" s="181"/>
    </row>
    <row r="273" spans="1:4" s="167" customFormat="1" ht="18" customHeight="1">
      <c r="A273" s="181" t="s">
        <v>2409</v>
      </c>
      <c r="B273" s="181" t="s">
        <v>1536</v>
      </c>
      <c r="C273" s="182">
        <v>10</v>
      </c>
      <c r="D273" s="181"/>
    </row>
    <row r="274" spans="1:4" s="167" customFormat="1" ht="18" customHeight="1">
      <c r="A274" s="181" t="s">
        <v>2410</v>
      </c>
      <c r="B274" s="181" t="s">
        <v>1537</v>
      </c>
      <c r="C274" s="182">
        <v>2</v>
      </c>
      <c r="D274" s="181"/>
    </row>
    <row r="275" spans="1:4" s="167" customFormat="1" ht="18" customHeight="1">
      <c r="A275" s="181" t="s">
        <v>2411</v>
      </c>
      <c r="B275" s="181" t="s">
        <v>1543</v>
      </c>
      <c r="C275" s="182">
        <v>10</v>
      </c>
      <c r="D275" s="181"/>
    </row>
    <row r="276" spans="1:4" s="167" customFormat="1" ht="18" customHeight="1">
      <c r="A276" s="181" t="s">
        <v>2412</v>
      </c>
      <c r="B276" s="181" t="s">
        <v>1546</v>
      </c>
      <c r="C276" s="182">
        <v>2623.6</v>
      </c>
      <c r="D276" s="181"/>
    </row>
    <row r="277" spans="1:4" s="167" customFormat="1" ht="18" customHeight="1">
      <c r="A277" s="181" t="s">
        <v>2413</v>
      </c>
      <c r="B277" s="181" t="s">
        <v>1547</v>
      </c>
      <c r="C277" s="182">
        <v>8117.497876</v>
      </c>
      <c r="D277" s="181"/>
    </row>
    <row r="278" spans="1:4" s="167" customFormat="1" ht="18" customHeight="1">
      <c r="A278" s="181" t="s">
        <v>2414</v>
      </c>
      <c r="B278" s="181" t="s">
        <v>841</v>
      </c>
      <c r="C278" s="182">
        <v>264.936196</v>
      </c>
      <c r="D278" s="181"/>
    </row>
    <row r="279" spans="1:4" s="167" customFormat="1" ht="18" customHeight="1">
      <c r="A279" s="181" t="s">
        <v>2415</v>
      </c>
      <c r="B279" s="181" t="s">
        <v>1550</v>
      </c>
      <c r="C279" s="182">
        <v>387.8</v>
      </c>
      <c r="D279" s="181"/>
    </row>
    <row r="280" spans="1:4" s="167" customFormat="1" ht="18" customHeight="1">
      <c r="A280" s="181" t="s">
        <v>2416</v>
      </c>
      <c r="B280" s="181" t="s">
        <v>1553</v>
      </c>
      <c r="C280" s="182">
        <v>140.88168000000002</v>
      </c>
      <c r="D280" s="181"/>
    </row>
    <row r="281" spans="1:4" s="167" customFormat="1" ht="18" customHeight="1">
      <c r="A281" s="181" t="s">
        <v>2417</v>
      </c>
      <c r="B281" s="181" t="s">
        <v>1554</v>
      </c>
      <c r="C281" s="182">
        <v>7323.88</v>
      </c>
      <c r="D281" s="181"/>
    </row>
    <row r="282" spans="1:4" s="167" customFormat="1" ht="18" customHeight="1">
      <c r="A282" s="181" t="s">
        <v>2418</v>
      </c>
      <c r="B282" s="181" t="s">
        <v>1555</v>
      </c>
      <c r="C282" s="182">
        <v>4506.842</v>
      </c>
      <c r="D282" s="181"/>
    </row>
    <row r="283" spans="1:4" s="167" customFormat="1" ht="18" customHeight="1">
      <c r="A283" s="181" t="s">
        <v>2419</v>
      </c>
      <c r="B283" s="181" t="s">
        <v>1558</v>
      </c>
      <c r="C283" s="182">
        <v>4506.842</v>
      </c>
      <c r="D283" s="181"/>
    </row>
    <row r="284" spans="1:4" s="167" customFormat="1" ht="18" customHeight="1">
      <c r="A284" s="181" t="s">
        <v>2420</v>
      </c>
      <c r="B284" s="181" t="s">
        <v>1575</v>
      </c>
      <c r="C284" s="182">
        <v>32262.156068</v>
      </c>
      <c r="D284" s="181"/>
    </row>
    <row r="285" spans="1:4" s="167" customFormat="1" ht="18" customHeight="1">
      <c r="A285" s="181" t="s">
        <v>2421</v>
      </c>
      <c r="B285" s="181" t="s">
        <v>1576</v>
      </c>
      <c r="C285" s="182">
        <v>2262.156068</v>
      </c>
      <c r="D285" s="181"/>
    </row>
    <row r="286" spans="1:4" s="167" customFormat="1" ht="18" customHeight="1">
      <c r="A286" s="181" t="s">
        <v>2422</v>
      </c>
      <c r="B286" s="181" t="s">
        <v>841</v>
      </c>
      <c r="C286" s="182">
        <v>741.14458</v>
      </c>
      <c r="D286" s="181"/>
    </row>
    <row r="287" spans="1:4" s="167" customFormat="1" ht="18" customHeight="1">
      <c r="A287" s="181" t="s">
        <v>2423</v>
      </c>
      <c r="B287" s="181" t="s">
        <v>843</v>
      </c>
      <c r="C287" s="182">
        <v>152.106744</v>
      </c>
      <c r="D287" s="181"/>
    </row>
    <row r="288" spans="1:4" s="167" customFormat="1" ht="18" customHeight="1">
      <c r="A288" s="181" t="s">
        <v>2424</v>
      </c>
      <c r="B288" s="181" t="s">
        <v>1578</v>
      </c>
      <c r="C288" s="182">
        <v>1174.904744</v>
      </c>
      <c r="D288" s="181"/>
    </row>
    <row r="289" spans="1:4" s="167" customFormat="1" ht="18" customHeight="1">
      <c r="A289" s="181" t="s">
        <v>2425</v>
      </c>
      <c r="B289" s="181" t="s">
        <v>1582</v>
      </c>
      <c r="C289" s="182">
        <v>153</v>
      </c>
      <c r="D289" s="181"/>
    </row>
    <row r="290" spans="1:4" s="167" customFormat="1" ht="18" customHeight="1">
      <c r="A290" s="181" t="s">
        <v>2426</v>
      </c>
      <c r="B290" s="181" t="s">
        <v>1590</v>
      </c>
      <c r="C290" s="182">
        <v>41</v>
      </c>
      <c r="D290" s="181"/>
    </row>
    <row r="291" spans="1:4" s="167" customFormat="1" ht="18" customHeight="1">
      <c r="A291" s="181" t="s">
        <v>2427</v>
      </c>
      <c r="B291" s="181" t="s">
        <v>1618</v>
      </c>
      <c r="C291" s="182">
        <v>30000</v>
      </c>
      <c r="D291" s="181"/>
    </row>
    <row r="292" spans="1:4" s="167" customFormat="1" ht="18" customHeight="1">
      <c r="A292" s="181" t="s">
        <v>2428</v>
      </c>
      <c r="B292" s="181" t="s">
        <v>1620</v>
      </c>
      <c r="C292" s="182">
        <v>30000</v>
      </c>
      <c r="D292" s="181"/>
    </row>
    <row r="293" spans="1:4" s="167" customFormat="1" ht="18" customHeight="1">
      <c r="A293" s="181" t="s">
        <v>2429</v>
      </c>
      <c r="B293" s="181" t="s">
        <v>1626</v>
      </c>
      <c r="C293" s="182">
        <v>634.9254</v>
      </c>
      <c r="D293" s="181"/>
    </row>
    <row r="294" spans="1:4" s="167" customFormat="1" ht="18" customHeight="1">
      <c r="A294" s="181" t="s">
        <v>2430</v>
      </c>
      <c r="B294" s="181" t="s">
        <v>1627</v>
      </c>
      <c r="C294" s="182">
        <v>11.6275</v>
      </c>
      <c r="D294" s="181"/>
    </row>
    <row r="295" spans="1:4" s="167" customFormat="1" ht="18" customHeight="1">
      <c r="A295" s="181" t="s">
        <v>2431</v>
      </c>
      <c r="B295" s="181" t="s">
        <v>841</v>
      </c>
      <c r="C295" s="182">
        <v>11.6275</v>
      </c>
      <c r="D295" s="181"/>
    </row>
    <row r="296" spans="1:4" s="167" customFormat="1" ht="18" customHeight="1">
      <c r="A296" s="181" t="s">
        <v>2432</v>
      </c>
      <c r="B296" s="181" t="s">
        <v>1659</v>
      </c>
      <c r="C296" s="182">
        <v>623.2979</v>
      </c>
      <c r="D296" s="181"/>
    </row>
    <row r="297" spans="1:4" s="167" customFormat="1" ht="18" customHeight="1">
      <c r="A297" s="181" t="s">
        <v>2433</v>
      </c>
      <c r="B297" s="181" t="s">
        <v>841</v>
      </c>
      <c r="C297" s="182">
        <v>577.1379</v>
      </c>
      <c r="D297" s="181"/>
    </row>
    <row r="298" spans="1:4" s="167" customFormat="1" ht="18" customHeight="1">
      <c r="A298" s="181" t="s">
        <v>2434</v>
      </c>
      <c r="B298" s="181" t="s">
        <v>842</v>
      </c>
      <c r="C298" s="182">
        <v>1.16</v>
      </c>
      <c r="D298" s="181"/>
    </row>
    <row r="299" spans="1:4" s="167" customFormat="1" ht="18" customHeight="1">
      <c r="A299" s="181" t="s">
        <v>2435</v>
      </c>
      <c r="B299" s="181" t="s">
        <v>1662</v>
      </c>
      <c r="C299" s="182">
        <v>45</v>
      </c>
      <c r="D299" s="181"/>
    </row>
    <row r="300" spans="1:4" s="167" customFormat="1" ht="18" customHeight="1">
      <c r="A300" s="181" t="s">
        <v>2436</v>
      </c>
      <c r="B300" s="181" t="s">
        <v>1674</v>
      </c>
      <c r="C300" s="182">
        <v>126.463672</v>
      </c>
      <c r="D300" s="181"/>
    </row>
    <row r="301" spans="1:4" s="167" customFormat="1" ht="18" customHeight="1">
      <c r="A301" s="181" t="s">
        <v>2437</v>
      </c>
      <c r="B301" s="181" t="s">
        <v>1675</v>
      </c>
      <c r="C301" s="182">
        <v>126.463672</v>
      </c>
      <c r="D301" s="181"/>
    </row>
    <row r="302" spans="1:4" s="167" customFormat="1" ht="18" customHeight="1">
      <c r="A302" s="181" t="s">
        <v>2438</v>
      </c>
      <c r="B302" s="181" t="s">
        <v>841</v>
      </c>
      <c r="C302" s="182">
        <v>123.963672</v>
      </c>
      <c r="D302" s="181"/>
    </row>
    <row r="303" spans="1:4" s="167" customFormat="1" ht="18" customHeight="1">
      <c r="A303" s="181" t="s">
        <v>2439</v>
      </c>
      <c r="B303" s="181" t="s">
        <v>1680</v>
      </c>
      <c r="C303" s="182">
        <v>2.5</v>
      </c>
      <c r="D303" s="181"/>
    </row>
    <row r="304" spans="1:4" s="167" customFormat="1" ht="18" customHeight="1">
      <c r="A304" s="181" t="s">
        <v>2440</v>
      </c>
      <c r="B304" s="181" t="s">
        <v>1723</v>
      </c>
      <c r="C304" s="182">
        <v>663.94416</v>
      </c>
      <c r="D304" s="181"/>
    </row>
    <row r="305" spans="1:4" s="167" customFormat="1" ht="18" customHeight="1">
      <c r="A305" s="181" t="s">
        <v>2441</v>
      </c>
      <c r="B305" s="181" t="s">
        <v>1724</v>
      </c>
      <c r="C305" s="182">
        <v>663.94416</v>
      </c>
      <c r="D305" s="181"/>
    </row>
    <row r="306" spans="1:4" s="167" customFormat="1" ht="18" customHeight="1">
      <c r="A306" s="181" t="s">
        <v>2442</v>
      </c>
      <c r="B306" s="181" t="s">
        <v>841</v>
      </c>
      <c r="C306" s="182">
        <v>472.401</v>
      </c>
      <c r="D306" s="181"/>
    </row>
    <row r="307" spans="1:4" s="167" customFormat="1" ht="18" customHeight="1">
      <c r="A307" s="181" t="s">
        <v>2443</v>
      </c>
      <c r="B307" s="181" t="s">
        <v>850</v>
      </c>
      <c r="C307" s="182">
        <v>191.54316</v>
      </c>
      <c r="D307" s="181"/>
    </row>
    <row r="308" spans="1:4" s="167" customFormat="1" ht="18" customHeight="1">
      <c r="A308" s="181" t="s">
        <v>2444</v>
      </c>
      <c r="B308" s="181" t="s">
        <v>1761</v>
      </c>
      <c r="C308" s="182">
        <v>4218.59433</v>
      </c>
      <c r="D308" s="181"/>
    </row>
    <row r="309" spans="1:4" s="167" customFormat="1" ht="18" customHeight="1">
      <c r="A309" s="181" t="s">
        <v>2445</v>
      </c>
      <c r="B309" s="181" t="s">
        <v>1762</v>
      </c>
      <c r="C309" s="182">
        <v>1200</v>
      </c>
      <c r="D309" s="181"/>
    </row>
    <row r="310" spans="1:4" s="167" customFormat="1" ht="18" customHeight="1">
      <c r="A310" s="181" t="s">
        <v>2446</v>
      </c>
      <c r="B310" s="181" t="s">
        <v>1767</v>
      </c>
      <c r="C310" s="182">
        <v>1200</v>
      </c>
      <c r="D310" s="181"/>
    </row>
    <row r="311" spans="1:4" s="167" customFormat="1" ht="18" customHeight="1">
      <c r="A311" s="181" t="s">
        <v>2447</v>
      </c>
      <c r="B311" s="181" t="s">
        <v>1773</v>
      </c>
      <c r="C311" s="182">
        <v>3018.59433</v>
      </c>
      <c r="D311" s="181"/>
    </row>
    <row r="312" spans="1:4" s="167" customFormat="1" ht="18" customHeight="1">
      <c r="A312" s="181" t="s">
        <v>2448</v>
      </c>
      <c r="B312" s="181" t="s">
        <v>1774</v>
      </c>
      <c r="C312" s="182">
        <v>3018.59433</v>
      </c>
      <c r="D312" s="181"/>
    </row>
    <row r="313" spans="1:4" s="167" customFormat="1" ht="18" customHeight="1">
      <c r="A313" s="181" t="s">
        <v>2449</v>
      </c>
      <c r="B313" s="181" t="s">
        <v>1827</v>
      </c>
      <c r="C313" s="182">
        <v>874.0973359999999</v>
      </c>
      <c r="D313" s="181"/>
    </row>
    <row r="314" spans="1:4" s="167" customFormat="1" ht="18" customHeight="1">
      <c r="A314" s="181" t="s">
        <v>2450</v>
      </c>
      <c r="B314" s="181" t="s">
        <v>1828</v>
      </c>
      <c r="C314" s="182">
        <v>454.46643200000005</v>
      </c>
      <c r="D314" s="181"/>
    </row>
    <row r="315" spans="1:4" s="167" customFormat="1" ht="18" customHeight="1">
      <c r="A315" s="181" t="s">
        <v>2451</v>
      </c>
      <c r="B315" s="181" t="s">
        <v>841</v>
      </c>
      <c r="C315" s="182">
        <v>383.002004</v>
      </c>
      <c r="D315" s="181"/>
    </row>
    <row r="316" spans="1:4" s="167" customFormat="1" ht="18" customHeight="1">
      <c r="A316" s="181" t="s">
        <v>2452</v>
      </c>
      <c r="B316" s="181" t="s">
        <v>850</v>
      </c>
      <c r="C316" s="182">
        <v>71.464428</v>
      </c>
      <c r="D316" s="181"/>
    </row>
    <row r="317" spans="1:4" s="168" customFormat="1" ht="18" customHeight="1">
      <c r="A317" s="185">
        <v>2240199</v>
      </c>
      <c r="B317" s="186" t="s">
        <v>2453</v>
      </c>
      <c r="C317" s="187">
        <v>1000</v>
      </c>
      <c r="D317" s="183"/>
    </row>
    <row r="318" spans="1:4" s="167" customFormat="1" ht="18" customHeight="1">
      <c r="A318" s="181" t="s">
        <v>2454</v>
      </c>
      <c r="B318" s="181" t="s">
        <v>1836</v>
      </c>
      <c r="C318" s="182">
        <v>418.130904</v>
      </c>
      <c r="D318" s="181"/>
    </row>
    <row r="319" spans="1:4" s="167" customFormat="1" ht="18" customHeight="1">
      <c r="A319" s="181" t="s">
        <v>2455</v>
      </c>
      <c r="B319" s="181" t="s">
        <v>1837</v>
      </c>
      <c r="C319" s="182">
        <v>418.130904</v>
      </c>
      <c r="D319" s="181"/>
    </row>
    <row r="320" spans="1:4" s="167" customFormat="1" ht="18" customHeight="1">
      <c r="A320" s="181" t="s">
        <v>2456</v>
      </c>
      <c r="B320" s="181" t="s">
        <v>1839</v>
      </c>
      <c r="C320" s="182">
        <v>1.5</v>
      </c>
      <c r="D320" s="181"/>
    </row>
    <row r="321" spans="1:4" s="167" customFormat="1" ht="18" customHeight="1">
      <c r="A321" s="181" t="s">
        <v>2457</v>
      </c>
      <c r="B321" s="181" t="s">
        <v>841</v>
      </c>
      <c r="C321" s="182">
        <v>1.5</v>
      </c>
      <c r="D321" s="181"/>
    </row>
    <row r="322" spans="1:4" s="168" customFormat="1" ht="18" customHeight="1">
      <c r="A322" s="188" t="s">
        <v>2458</v>
      </c>
      <c r="B322" s="186" t="s">
        <v>2459</v>
      </c>
      <c r="C322" s="187">
        <v>3200</v>
      </c>
      <c r="D322" s="183"/>
    </row>
    <row r="323" spans="1:4" s="167" customFormat="1" ht="18" customHeight="1">
      <c r="A323" s="181" t="s">
        <v>2460</v>
      </c>
      <c r="B323" s="181" t="s">
        <v>1870</v>
      </c>
      <c r="C323" s="182">
        <v>3000</v>
      </c>
      <c r="D323" s="181"/>
    </row>
    <row r="324" spans="1:4" s="167" customFormat="1" ht="18" customHeight="1">
      <c r="A324" s="181" t="s">
        <v>2461</v>
      </c>
      <c r="B324" s="181" t="s">
        <v>1873</v>
      </c>
      <c r="C324" s="182">
        <v>3000</v>
      </c>
      <c r="D324" s="181"/>
    </row>
    <row r="325" spans="1:4" s="167" customFormat="1" ht="18" customHeight="1">
      <c r="A325" s="181" t="s">
        <v>2462</v>
      </c>
      <c r="B325" s="181" t="s">
        <v>1874</v>
      </c>
      <c r="C325" s="182">
        <v>3000</v>
      </c>
      <c r="D325" s="181"/>
    </row>
  </sheetData>
  <sheetProtection/>
  <mergeCells count="5">
    <mergeCell ref="A2:D2"/>
    <mergeCell ref="A4:A7"/>
    <mergeCell ref="B4:B7"/>
    <mergeCell ref="C4:C7"/>
    <mergeCell ref="D4:D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rgb="FF92D050"/>
  </sheetPr>
  <dimension ref="A1:B21"/>
  <sheetViews>
    <sheetView zoomScaleSheetLayoutView="100" workbookViewId="0" topLeftCell="A4">
      <selection activeCell="C12" sqref="C12"/>
    </sheetView>
  </sheetViews>
  <sheetFormatPr defaultColWidth="40.875" defaultRowHeight="14.25"/>
  <cols>
    <col min="1" max="1" width="39.25390625" style="144" customWidth="1"/>
    <col min="2" max="2" width="33.75390625" style="147" customWidth="1"/>
    <col min="3" max="16384" width="40.875" style="53" customWidth="1"/>
  </cols>
  <sheetData>
    <row r="1" spans="1:2" s="143" customFormat="1" ht="36" customHeight="1">
      <c r="A1" s="33" t="s">
        <v>2463</v>
      </c>
      <c r="B1" s="147"/>
    </row>
    <row r="2" spans="1:2" s="144" customFormat="1" ht="63.75" customHeight="1">
      <c r="A2" s="148" t="s">
        <v>2464</v>
      </c>
      <c r="B2" s="148"/>
    </row>
    <row r="3" spans="1:2" s="144" customFormat="1" ht="21" customHeight="1">
      <c r="A3" s="143"/>
      <c r="B3" s="149" t="s">
        <v>2</v>
      </c>
    </row>
    <row r="4" spans="1:2" s="145" customFormat="1" ht="18" customHeight="1">
      <c r="A4" s="150" t="s">
        <v>1912</v>
      </c>
      <c r="B4" s="150" t="s">
        <v>4</v>
      </c>
    </row>
    <row r="5" spans="1:2" s="145" customFormat="1" ht="18" customHeight="1">
      <c r="A5" s="151" t="s">
        <v>699</v>
      </c>
      <c r="B5" s="152">
        <f>SUM(B6,B12,B20)</f>
        <v>139476</v>
      </c>
    </row>
    <row r="6" spans="1:2" s="145" customFormat="1" ht="18" customHeight="1">
      <c r="A6" s="153" t="s">
        <v>700</v>
      </c>
      <c r="B6" s="152">
        <f>SUM(B7:B11)</f>
        <v>3227</v>
      </c>
    </row>
    <row r="7" spans="1:2" s="145" customFormat="1" ht="18" customHeight="1">
      <c r="A7" s="154" t="s">
        <v>2465</v>
      </c>
      <c r="B7" s="155">
        <v>1330</v>
      </c>
    </row>
    <row r="8" spans="1:2" s="145" customFormat="1" ht="18" customHeight="1">
      <c r="A8" s="154" t="s">
        <v>2466</v>
      </c>
      <c r="B8" s="155">
        <v>171</v>
      </c>
    </row>
    <row r="9" spans="1:2" s="145" customFormat="1" ht="18" customHeight="1">
      <c r="A9" s="154" t="s">
        <v>2467</v>
      </c>
      <c r="B9" s="155">
        <v>905</v>
      </c>
    </row>
    <row r="10" spans="1:2" s="145" customFormat="1" ht="18" customHeight="1">
      <c r="A10" s="156" t="s">
        <v>2468</v>
      </c>
      <c r="B10" s="157">
        <v>1145</v>
      </c>
    </row>
    <row r="11" spans="1:2" s="145" customFormat="1" ht="18" customHeight="1">
      <c r="A11" s="158" t="s">
        <v>2469</v>
      </c>
      <c r="B11" s="157">
        <v>-324</v>
      </c>
    </row>
    <row r="12" spans="1:2" s="145" customFormat="1" ht="18" customHeight="1">
      <c r="A12" s="151" t="s">
        <v>2470</v>
      </c>
      <c r="B12" s="152">
        <f>SUM(B13:B19)</f>
        <v>129749</v>
      </c>
    </row>
    <row r="13" spans="1:2" s="145" customFormat="1" ht="18" customHeight="1">
      <c r="A13" s="154" t="s">
        <v>2471</v>
      </c>
      <c r="B13" s="159">
        <v>42908</v>
      </c>
    </row>
    <row r="14" spans="1:2" s="145" customFormat="1" ht="18" customHeight="1">
      <c r="A14" s="154" t="s">
        <v>2472</v>
      </c>
      <c r="B14" s="159">
        <v>8348</v>
      </c>
    </row>
    <row r="15" spans="1:2" s="145" customFormat="1" ht="18" customHeight="1">
      <c r="A15" s="154" t="s">
        <v>2473</v>
      </c>
      <c r="B15" s="155">
        <v>776</v>
      </c>
    </row>
    <row r="16" spans="1:2" s="145" customFormat="1" ht="18" customHeight="1">
      <c r="A16" s="154" t="s">
        <v>2474</v>
      </c>
      <c r="B16" s="155">
        <v>814</v>
      </c>
    </row>
    <row r="17" spans="1:2" s="145" customFormat="1" ht="18" customHeight="1">
      <c r="A17" s="160" t="s">
        <v>2475</v>
      </c>
      <c r="B17" s="155">
        <v>129</v>
      </c>
    </row>
    <row r="18" spans="1:2" s="145" customFormat="1" ht="18" customHeight="1">
      <c r="A18" s="154" t="s">
        <v>2476</v>
      </c>
      <c r="B18" s="159">
        <v>8432</v>
      </c>
    </row>
    <row r="19" spans="1:2" s="145" customFormat="1" ht="18" customHeight="1">
      <c r="A19" s="154" t="s">
        <v>2477</v>
      </c>
      <c r="B19" s="161">
        <f>58399-23871+160+43665-3227-6500-284</f>
        <v>68342</v>
      </c>
    </row>
    <row r="20" spans="1:2" s="145" customFormat="1" ht="18" customHeight="1">
      <c r="A20" s="162" t="s">
        <v>748</v>
      </c>
      <c r="B20" s="150">
        <f>SUM(B21:B21)</f>
        <v>6500</v>
      </c>
    </row>
    <row r="21" spans="1:2" s="146" customFormat="1" ht="18" customHeight="1">
      <c r="A21" s="163" t="s">
        <v>2478</v>
      </c>
      <c r="B21" s="164">
        <v>6500</v>
      </c>
    </row>
  </sheetData>
  <sheetProtection/>
  <mergeCells count="1">
    <mergeCell ref="A2:B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1"/>
  </sheetPr>
  <dimension ref="A1:IV28"/>
  <sheetViews>
    <sheetView zoomScaleSheetLayoutView="100" workbookViewId="0" topLeftCell="A1">
      <selection activeCell="A1" sqref="A1:IV65536"/>
    </sheetView>
  </sheetViews>
  <sheetFormatPr defaultColWidth="9.00390625" defaultRowHeight="14.25"/>
  <cols>
    <col min="1" max="1" width="26.75390625" style="359" customWidth="1"/>
    <col min="2" max="5" width="9.00390625" style="359" customWidth="1"/>
    <col min="6" max="6" width="10.625" style="393" customWidth="1"/>
    <col min="7" max="8" width="9.00390625" style="359" customWidth="1"/>
  </cols>
  <sheetData>
    <row r="1" spans="1:5" ht="14.25">
      <c r="A1" s="359" t="s">
        <v>0</v>
      </c>
      <c r="E1" s="393"/>
    </row>
    <row r="2" spans="1:6" ht="37.5" customHeight="1">
      <c r="A2" s="394" t="s">
        <v>1</v>
      </c>
      <c r="B2" s="394"/>
      <c r="C2" s="394"/>
      <c r="D2" s="394"/>
      <c r="E2" s="394"/>
      <c r="F2" s="394"/>
    </row>
    <row r="3" spans="5:6" ht="14.25">
      <c r="E3" s="393"/>
      <c r="F3" s="393" t="s">
        <v>2</v>
      </c>
    </row>
    <row r="4" spans="1:8" s="346" customFormat="1" ht="24.75" customHeight="1">
      <c r="A4" s="406" t="s">
        <v>3</v>
      </c>
      <c r="B4" s="406" t="s">
        <v>4</v>
      </c>
      <c r="C4" s="406" t="s">
        <v>5</v>
      </c>
      <c r="D4" s="406" t="s">
        <v>6</v>
      </c>
      <c r="E4" s="406" t="s">
        <v>7</v>
      </c>
      <c r="F4" s="424" t="s">
        <v>8</v>
      </c>
      <c r="G4" s="377"/>
      <c r="H4" s="377"/>
    </row>
    <row r="5" spans="1:6" ht="18" customHeight="1">
      <c r="A5" s="439" t="s">
        <v>9</v>
      </c>
      <c r="B5" s="412">
        <v>6045</v>
      </c>
      <c r="C5" s="412">
        <v>4665</v>
      </c>
      <c r="D5" s="412">
        <v>4367</v>
      </c>
      <c r="E5" s="412">
        <v>4701</v>
      </c>
      <c r="F5" s="440">
        <f aca="true" t="shared" si="0" ref="F5:F23">(D5-E5)/E5*100</f>
        <v>-7.104871303977878</v>
      </c>
    </row>
    <row r="6" spans="1:6" ht="18" customHeight="1">
      <c r="A6" s="439" t="s">
        <v>10</v>
      </c>
      <c r="B6" s="412">
        <v>699</v>
      </c>
      <c r="C6" s="412">
        <v>739</v>
      </c>
      <c r="D6" s="412">
        <v>885</v>
      </c>
      <c r="E6" s="412">
        <v>544</v>
      </c>
      <c r="F6" s="440">
        <f t="shared" si="0"/>
        <v>62.68382352941176</v>
      </c>
    </row>
    <row r="7" spans="1:6" ht="18" customHeight="1">
      <c r="A7" s="439" t="s">
        <v>11</v>
      </c>
      <c r="B7" s="412"/>
      <c r="C7" s="412"/>
      <c r="D7" s="412"/>
      <c r="E7" s="412"/>
      <c r="F7" s="440"/>
    </row>
    <row r="8" spans="1:6" ht="18" customHeight="1">
      <c r="A8" s="439" t="s">
        <v>12</v>
      </c>
      <c r="B8" s="412">
        <v>313</v>
      </c>
      <c r="C8" s="412">
        <v>230</v>
      </c>
      <c r="D8" s="412">
        <v>228</v>
      </c>
      <c r="E8" s="412">
        <v>244</v>
      </c>
      <c r="F8" s="440">
        <f t="shared" si="0"/>
        <v>-6.557377049180328</v>
      </c>
    </row>
    <row r="9" spans="1:6" ht="18" customHeight="1">
      <c r="A9" s="439" t="s">
        <v>13</v>
      </c>
      <c r="B9" s="412">
        <v>171</v>
      </c>
      <c r="C9" s="412">
        <v>182</v>
      </c>
      <c r="D9" s="412">
        <v>298</v>
      </c>
      <c r="E9" s="412">
        <v>133</v>
      </c>
      <c r="F9" s="440">
        <f t="shared" si="0"/>
        <v>124.06015037593986</v>
      </c>
    </row>
    <row r="10" spans="1:6" ht="18" customHeight="1">
      <c r="A10" s="439" t="s">
        <v>14</v>
      </c>
      <c r="B10" s="412">
        <v>913</v>
      </c>
      <c r="C10" s="412">
        <v>515</v>
      </c>
      <c r="D10" s="412">
        <v>565</v>
      </c>
      <c r="E10" s="412">
        <v>710</v>
      </c>
      <c r="F10" s="440">
        <f t="shared" si="0"/>
        <v>-20.422535211267608</v>
      </c>
    </row>
    <row r="11" spans="1:6" ht="18" customHeight="1">
      <c r="A11" s="439" t="s">
        <v>15</v>
      </c>
      <c r="B11" s="412">
        <v>401</v>
      </c>
      <c r="C11" s="412">
        <v>260</v>
      </c>
      <c r="D11" s="412">
        <v>304</v>
      </c>
      <c r="E11" s="412">
        <v>312</v>
      </c>
      <c r="F11" s="440">
        <f t="shared" si="0"/>
        <v>-2.564102564102564</v>
      </c>
    </row>
    <row r="12" spans="1:6" ht="18" customHeight="1">
      <c r="A12" s="439" t="s">
        <v>16</v>
      </c>
      <c r="B12" s="412">
        <v>285</v>
      </c>
      <c r="C12" s="412">
        <v>460</v>
      </c>
      <c r="D12" s="412">
        <v>457</v>
      </c>
      <c r="E12" s="412">
        <v>222</v>
      </c>
      <c r="F12" s="440">
        <f t="shared" si="0"/>
        <v>105.85585585585586</v>
      </c>
    </row>
    <row r="13" spans="1:6" ht="18" customHeight="1">
      <c r="A13" s="439" t="s">
        <v>17</v>
      </c>
      <c r="B13" s="412">
        <v>311</v>
      </c>
      <c r="C13" s="412">
        <v>167</v>
      </c>
      <c r="D13" s="412">
        <v>214</v>
      </c>
      <c r="E13" s="412">
        <v>242</v>
      </c>
      <c r="F13" s="440">
        <f t="shared" si="0"/>
        <v>-11.570247933884298</v>
      </c>
    </row>
    <row r="14" spans="1:6" ht="18" customHeight="1">
      <c r="A14" s="439" t="s">
        <v>18</v>
      </c>
      <c r="B14" s="412">
        <v>326</v>
      </c>
      <c r="C14" s="412">
        <v>367</v>
      </c>
      <c r="D14" s="412">
        <v>332</v>
      </c>
      <c r="E14" s="412">
        <v>254</v>
      </c>
      <c r="F14" s="440">
        <f t="shared" si="0"/>
        <v>30.708661417322837</v>
      </c>
    </row>
    <row r="15" spans="1:6" ht="18" customHeight="1">
      <c r="A15" s="439" t="s">
        <v>19</v>
      </c>
      <c r="B15" s="412">
        <v>573</v>
      </c>
      <c r="C15" s="412">
        <v>468</v>
      </c>
      <c r="D15" s="412">
        <v>512</v>
      </c>
      <c r="E15" s="412">
        <v>446</v>
      </c>
      <c r="F15" s="440">
        <f t="shared" si="0"/>
        <v>14.798206278026907</v>
      </c>
    </row>
    <row r="16" spans="1:6" ht="18" customHeight="1">
      <c r="A16" s="439" t="s">
        <v>20</v>
      </c>
      <c r="B16" s="412">
        <v>5011</v>
      </c>
      <c r="C16" s="412">
        <v>1010</v>
      </c>
      <c r="D16" s="412">
        <v>687</v>
      </c>
      <c r="E16" s="412">
        <v>3961</v>
      </c>
      <c r="F16" s="440">
        <f t="shared" si="0"/>
        <v>-82.65589497601616</v>
      </c>
    </row>
    <row r="17" spans="1:6" ht="18" customHeight="1">
      <c r="A17" s="439" t="s">
        <v>21</v>
      </c>
      <c r="B17" s="412">
        <v>47</v>
      </c>
      <c r="C17" s="412">
        <v>877</v>
      </c>
      <c r="D17" s="412">
        <v>898</v>
      </c>
      <c r="E17" s="412">
        <v>-37</v>
      </c>
      <c r="F17" s="440">
        <f t="shared" si="0"/>
        <v>-2527.027027027027</v>
      </c>
    </row>
    <row r="18" spans="1:6" ht="18" customHeight="1">
      <c r="A18" s="439" t="s">
        <v>22</v>
      </c>
      <c r="B18" s="412">
        <v>498</v>
      </c>
      <c r="C18" s="412">
        <v>366</v>
      </c>
      <c r="D18" s="412">
        <v>366</v>
      </c>
      <c r="E18" s="412">
        <v>388</v>
      </c>
      <c r="F18" s="440">
        <f t="shared" si="0"/>
        <v>-5.670103092783505</v>
      </c>
    </row>
    <row r="19" spans="1:6" ht="18" customHeight="1">
      <c r="A19" s="439" t="s">
        <v>23</v>
      </c>
      <c r="B19" s="412">
        <v>25</v>
      </c>
      <c r="C19" s="412">
        <v>15</v>
      </c>
      <c r="D19" s="412">
        <v>17</v>
      </c>
      <c r="E19" s="412">
        <v>20</v>
      </c>
      <c r="F19" s="440">
        <f t="shared" si="0"/>
        <v>-15</v>
      </c>
    </row>
    <row r="20" spans="1:8" s="346" customFormat="1" ht="18" customHeight="1">
      <c r="A20" s="441" t="s">
        <v>24</v>
      </c>
      <c r="B20" s="413">
        <f>SUM(B5:B19)</f>
        <v>15618</v>
      </c>
      <c r="C20" s="413">
        <f>SUM(C5:C19)</f>
        <v>10321</v>
      </c>
      <c r="D20" s="413">
        <f>SUM(D5:D19)</f>
        <v>10130</v>
      </c>
      <c r="E20" s="413">
        <f>SUM(E5:E19)</f>
        <v>12140</v>
      </c>
      <c r="F20" s="442">
        <f t="shared" si="0"/>
        <v>-16.556836902800658</v>
      </c>
      <c r="G20" s="377"/>
      <c r="H20" s="377"/>
    </row>
    <row r="21" spans="1:6" ht="18" customHeight="1">
      <c r="A21" s="439" t="s">
        <v>25</v>
      </c>
      <c r="B21" s="412">
        <v>1062</v>
      </c>
      <c r="C21" s="412">
        <v>954</v>
      </c>
      <c r="D21" s="412">
        <v>1070</v>
      </c>
      <c r="E21" s="412">
        <v>1283</v>
      </c>
      <c r="F21" s="440">
        <f t="shared" si="0"/>
        <v>-16.601714731098987</v>
      </c>
    </row>
    <row r="22" spans="1:256" s="346" customFormat="1" ht="18" customHeight="1">
      <c r="A22" s="439" t="s">
        <v>26</v>
      </c>
      <c r="B22" s="412">
        <v>2168</v>
      </c>
      <c r="C22" s="412">
        <v>709</v>
      </c>
      <c r="D22" s="412">
        <v>878</v>
      </c>
      <c r="E22" s="412">
        <v>2619</v>
      </c>
      <c r="F22" s="440">
        <f t="shared" si="0"/>
        <v>-66.4757541046201</v>
      </c>
      <c r="G22" s="359"/>
      <c r="H22" s="359"/>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6" ht="18" customHeight="1">
      <c r="A23" s="439" t="s">
        <v>27</v>
      </c>
      <c r="B23" s="412">
        <v>3282</v>
      </c>
      <c r="C23" s="412">
        <v>2279</v>
      </c>
      <c r="D23" s="412">
        <v>2950</v>
      </c>
      <c r="E23" s="412">
        <v>3964</v>
      </c>
      <c r="F23" s="440">
        <f t="shared" si="0"/>
        <v>-25.580221997981837</v>
      </c>
    </row>
    <row r="24" spans="1:6" ht="18" customHeight="1">
      <c r="A24" s="439" t="s">
        <v>28</v>
      </c>
      <c r="B24" s="412"/>
      <c r="C24" s="412"/>
      <c r="D24" s="412"/>
      <c r="E24" s="412">
        <v>0</v>
      </c>
      <c r="F24" s="440"/>
    </row>
    <row r="25" spans="1:6" ht="29.25" customHeight="1">
      <c r="A25" s="439" t="s">
        <v>29</v>
      </c>
      <c r="B25" s="412">
        <v>1248</v>
      </c>
      <c r="C25" s="412">
        <v>10593</v>
      </c>
      <c r="D25" s="412">
        <v>9827</v>
      </c>
      <c r="E25" s="412">
        <v>1508</v>
      </c>
      <c r="F25" s="440">
        <f aca="true" t="shared" si="1" ref="F25:F28">(D25-E25)/E25*100</f>
        <v>551.657824933687</v>
      </c>
    </row>
    <row r="26" spans="1:6" ht="18" customHeight="1">
      <c r="A26" s="439" t="s">
        <v>30</v>
      </c>
      <c r="B26" s="412">
        <v>493</v>
      </c>
      <c r="C26" s="412">
        <v>344</v>
      </c>
      <c r="D26" s="412">
        <v>354</v>
      </c>
      <c r="E26" s="412">
        <v>589</v>
      </c>
      <c r="F26" s="440">
        <f t="shared" si="1"/>
        <v>-39.898132427843805</v>
      </c>
    </row>
    <row r="27" spans="1:8" s="346" customFormat="1" ht="18" customHeight="1">
      <c r="A27" s="441" t="s">
        <v>31</v>
      </c>
      <c r="B27" s="413">
        <f>SUM(B21:B26)</f>
        <v>8253</v>
      </c>
      <c r="C27" s="413">
        <f>SUM(C21:C26)</f>
        <v>14879</v>
      </c>
      <c r="D27" s="413">
        <f>SUM(D21:D26)</f>
        <v>15079</v>
      </c>
      <c r="E27" s="413">
        <f>SUM(E21:E26)</f>
        <v>9963</v>
      </c>
      <c r="F27" s="442">
        <f t="shared" si="1"/>
        <v>51.349994981431294</v>
      </c>
      <c r="G27" s="377"/>
      <c r="H27" s="377"/>
    </row>
    <row r="28" spans="1:8" s="346" customFormat="1" ht="18" customHeight="1">
      <c r="A28" s="406" t="s">
        <v>32</v>
      </c>
      <c r="B28" s="413">
        <f>B20+B27</f>
        <v>23871</v>
      </c>
      <c r="C28" s="413">
        <f>C20+C27</f>
        <v>25200</v>
      </c>
      <c r="D28" s="413">
        <f>D20+D27</f>
        <v>25209</v>
      </c>
      <c r="E28" s="413">
        <f>E20+E27</f>
        <v>22103</v>
      </c>
      <c r="F28" s="442">
        <f t="shared" si="1"/>
        <v>14.05239107813419</v>
      </c>
      <c r="G28" s="377"/>
      <c r="H28" s="377"/>
    </row>
  </sheetData>
  <sheetProtection/>
  <mergeCells count="1">
    <mergeCell ref="A2:F2"/>
  </mergeCells>
  <printOptions/>
  <pageMargins left="0.75" right="0.75" top="1" bottom="1" header="0.5118055555555555" footer="0.5118055555555555"/>
  <pageSetup orientation="portrait" paperSize="9" scale="90"/>
</worksheet>
</file>

<file path=xl/worksheets/sheet20.xml><?xml version="1.0" encoding="utf-8"?>
<worksheet xmlns="http://schemas.openxmlformats.org/spreadsheetml/2006/main" xmlns:r="http://schemas.openxmlformats.org/officeDocument/2006/relationships">
  <sheetPr>
    <tabColor rgb="FF92D050"/>
  </sheetPr>
  <dimension ref="A1:C55"/>
  <sheetViews>
    <sheetView zoomScaleSheetLayoutView="100" workbookViewId="0" topLeftCell="A19">
      <selection activeCell="B45" sqref="B45"/>
    </sheetView>
  </sheetViews>
  <sheetFormatPr defaultColWidth="8.125" defaultRowHeight="14.25"/>
  <cols>
    <col min="1" max="1" width="37.125" style="123" customWidth="1"/>
    <col min="2" max="2" width="33.125" style="124" customWidth="1"/>
    <col min="3" max="3" width="8.125" style="124" customWidth="1"/>
    <col min="4" max="16384" width="8.125" style="121" customWidth="1"/>
  </cols>
  <sheetData>
    <row r="1" spans="1:3" s="121" customFormat="1" ht="23.25" customHeight="1">
      <c r="A1" s="125" t="s">
        <v>2479</v>
      </c>
      <c r="B1" s="124"/>
      <c r="C1" s="124"/>
    </row>
    <row r="2" spans="1:3" s="121" customFormat="1" ht="58.5" customHeight="1">
      <c r="A2" s="126" t="s">
        <v>2480</v>
      </c>
      <c r="B2" s="127"/>
      <c r="C2" s="124"/>
    </row>
    <row r="3" spans="1:3" s="121" customFormat="1" ht="25.5" customHeight="1">
      <c r="A3" s="128"/>
      <c r="B3" s="129" t="s">
        <v>2</v>
      </c>
      <c r="C3" s="124"/>
    </row>
    <row r="4" spans="1:3" s="122" customFormat="1" ht="28.5" customHeight="1">
      <c r="A4" s="130" t="s">
        <v>3</v>
      </c>
      <c r="B4" s="131" t="s">
        <v>4</v>
      </c>
      <c r="C4" s="132"/>
    </row>
    <row r="5" spans="1:3" s="122" customFormat="1" ht="18.75" customHeight="1">
      <c r="A5" s="133" t="s">
        <v>2121</v>
      </c>
      <c r="B5" s="134">
        <f>SUM(B6,B18,B44)</f>
        <v>113352</v>
      </c>
      <c r="C5" s="132"/>
    </row>
    <row r="6" spans="1:3" s="122" customFormat="1" ht="18.75" customHeight="1">
      <c r="A6" s="135" t="s">
        <v>2481</v>
      </c>
      <c r="B6" s="136">
        <f>SUM(B7:B17)</f>
        <v>55280</v>
      </c>
      <c r="C6" s="132"/>
    </row>
    <row r="7" spans="1:3" s="122" customFormat="1" ht="18.75" customHeight="1">
      <c r="A7" s="137" t="s">
        <v>2482</v>
      </c>
      <c r="B7" s="138">
        <v>17882</v>
      </c>
      <c r="C7" s="132"/>
    </row>
    <row r="8" spans="1:3" s="122" customFormat="1" ht="18.75" customHeight="1">
      <c r="A8" s="139" t="s">
        <v>2483</v>
      </c>
      <c r="B8" s="140">
        <v>4447</v>
      </c>
      <c r="C8" s="132"/>
    </row>
    <row r="9" spans="1:3" s="122" customFormat="1" ht="18.75" customHeight="1">
      <c r="A9" s="139" t="s">
        <v>2484</v>
      </c>
      <c r="B9" s="141">
        <v>409</v>
      </c>
      <c r="C9" s="132"/>
    </row>
    <row r="10" spans="1:3" s="122" customFormat="1" ht="18.75" customHeight="1">
      <c r="A10" s="139" t="s">
        <v>2485</v>
      </c>
      <c r="B10" s="141">
        <v>27</v>
      </c>
      <c r="C10" s="132"/>
    </row>
    <row r="11" spans="1:3" s="122" customFormat="1" ht="18.75" customHeight="1">
      <c r="A11" s="139" t="s">
        <v>2486</v>
      </c>
      <c r="B11" s="141">
        <v>8728</v>
      </c>
      <c r="C11" s="132"/>
    </row>
    <row r="12" spans="1:3" s="122" customFormat="1" ht="18.75" customHeight="1">
      <c r="A12" s="139" t="s">
        <v>2487</v>
      </c>
      <c r="B12" s="141">
        <v>4960</v>
      </c>
      <c r="C12" s="132"/>
    </row>
    <row r="13" spans="1:3" s="122" customFormat="1" ht="18.75" customHeight="1">
      <c r="A13" s="139" t="s">
        <v>2488</v>
      </c>
      <c r="B13" s="141">
        <v>229</v>
      </c>
      <c r="C13" s="132"/>
    </row>
    <row r="14" spans="1:3" s="122" customFormat="1" ht="18.75" customHeight="1">
      <c r="A14" s="139" t="s">
        <v>2489</v>
      </c>
      <c r="B14" s="141">
        <v>2581</v>
      </c>
      <c r="C14" s="132"/>
    </row>
    <row r="15" spans="1:3" s="122" customFormat="1" ht="18.75" customHeight="1">
      <c r="A15" s="139" t="s">
        <v>2490</v>
      </c>
      <c r="B15" s="141">
        <v>631</v>
      </c>
      <c r="C15" s="132"/>
    </row>
    <row r="16" spans="1:3" s="122" customFormat="1" ht="18.75" customHeight="1">
      <c r="A16" s="139" t="s">
        <v>2491</v>
      </c>
      <c r="B16" s="141">
        <v>4887</v>
      </c>
      <c r="C16" s="132"/>
    </row>
    <row r="17" spans="1:3" s="122" customFormat="1" ht="18.75" customHeight="1">
      <c r="A17" s="139" t="s">
        <v>2492</v>
      </c>
      <c r="B17" s="141">
        <v>10499</v>
      </c>
      <c r="C17" s="132"/>
    </row>
    <row r="18" spans="1:3" s="122" customFormat="1" ht="18.75" customHeight="1">
      <c r="A18" s="135" t="s">
        <v>2493</v>
      </c>
      <c r="B18" s="134">
        <f>SUM(B19:B43)</f>
        <v>26311</v>
      </c>
      <c r="C18" s="132"/>
    </row>
    <row r="19" spans="1:3" s="122" customFormat="1" ht="18.75" customHeight="1">
      <c r="A19" s="139" t="s">
        <v>2494</v>
      </c>
      <c r="B19" s="141">
        <v>2656</v>
      </c>
      <c r="C19" s="132"/>
    </row>
    <row r="20" spans="1:3" s="122" customFormat="1" ht="18.75" customHeight="1">
      <c r="A20" s="139" t="s">
        <v>2495</v>
      </c>
      <c r="B20" s="141">
        <v>1289</v>
      </c>
      <c r="C20" s="132"/>
    </row>
    <row r="21" spans="1:3" s="122" customFormat="1" ht="18.75" customHeight="1">
      <c r="A21" s="139" t="s">
        <v>2496</v>
      </c>
      <c r="B21" s="141">
        <v>75</v>
      </c>
      <c r="C21" s="132"/>
    </row>
    <row r="22" spans="1:3" s="122" customFormat="1" ht="18.75" customHeight="1">
      <c r="A22" s="139" t="s">
        <v>2497</v>
      </c>
      <c r="B22" s="141">
        <v>36</v>
      </c>
      <c r="C22" s="132"/>
    </row>
    <row r="23" spans="1:3" s="122" customFormat="1" ht="18.75" customHeight="1">
      <c r="A23" s="139" t="s">
        <v>2498</v>
      </c>
      <c r="B23" s="141">
        <v>242</v>
      </c>
      <c r="C23" s="132"/>
    </row>
    <row r="24" spans="1:3" s="122" customFormat="1" ht="18.75" customHeight="1">
      <c r="A24" s="139" t="s">
        <v>2499</v>
      </c>
      <c r="B24" s="141">
        <v>881</v>
      </c>
      <c r="C24" s="132"/>
    </row>
    <row r="25" spans="1:3" s="122" customFormat="1" ht="18.75" customHeight="1">
      <c r="A25" s="139" t="s">
        <v>2500</v>
      </c>
      <c r="B25" s="141">
        <v>469</v>
      </c>
      <c r="C25" s="132"/>
    </row>
    <row r="26" spans="1:3" s="122" customFormat="1" ht="18.75" customHeight="1">
      <c r="A26" s="139" t="s">
        <v>2501</v>
      </c>
      <c r="B26" s="141">
        <v>120</v>
      </c>
      <c r="C26" s="132"/>
    </row>
    <row r="27" spans="1:3" s="122" customFormat="1" ht="18.75" customHeight="1">
      <c r="A27" s="139" t="s">
        <v>2502</v>
      </c>
      <c r="B27" s="141"/>
      <c r="C27" s="132"/>
    </row>
    <row r="28" spans="1:3" s="122" customFormat="1" ht="18.75" customHeight="1">
      <c r="A28" s="139" t="s">
        <v>2503</v>
      </c>
      <c r="B28" s="141">
        <v>2794</v>
      </c>
      <c r="C28" s="132"/>
    </row>
    <row r="29" spans="1:3" s="122" customFormat="1" ht="18.75" customHeight="1">
      <c r="A29" s="139" t="s">
        <v>2504</v>
      </c>
      <c r="B29" s="141">
        <v>1038</v>
      </c>
      <c r="C29" s="132"/>
    </row>
    <row r="30" spans="1:3" s="122" customFormat="1" ht="18.75" customHeight="1">
      <c r="A30" s="139" t="s">
        <v>2505</v>
      </c>
      <c r="B30" s="141">
        <v>221</v>
      </c>
      <c r="C30" s="132"/>
    </row>
    <row r="31" spans="1:3" s="122" customFormat="1" ht="18.75" customHeight="1">
      <c r="A31" s="139" t="s">
        <v>2506</v>
      </c>
      <c r="B31" s="141">
        <v>667</v>
      </c>
      <c r="C31" s="132"/>
    </row>
    <row r="32" spans="1:3" s="122" customFormat="1" ht="18.75" customHeight="1">
      <c r="A32" s="139" t="s">
        <v>2507</v>
      </c>
      <c r="B32" s="141">
        <v>706</v>
      </c>
      <c r="C32" s="132"/>
    </row>
    <row r="33" spans="1:3" s="122" customFormat="1" ht="18.75" customHeight="1">
      <c r="A33" s="139" t="s">
        <v>2508</v>
      </c>
      <c r="B33" s="141">
        <v>625</v>
      </c>
      <c r="C33" s="132"/>
    </row>
    <row r="34" spans="1:3" s="122" customFormat="1" ht="18.75" customHeight="1">
      <c r="A34" s="139" t="s">
        <v>2509</v>
      </c>
      <c r="B34" s="141">
        <v>121</v>
      </c>
      <c r="C34" s="132"/>
    </row>
    <row r="35" spans="1:3" s="122" customFormat="1" ht="18.75" customHeight="1">
      <c r="A35" s="139" t="s">
        <v>2510</v>
      </c>
      <c r="B35" s="141">
        <v>19</v>
      </c>
      <c r="C35" s="132"/>
    </row>
    <row r="36" spans="1:3" s="122" customFormat="1" ht="18.75" customHeight="1">
      <c r="A36" s="139" t="s">
        <v>2511</v>
      </c>
      <c r="B36" s="141">
        <v>39</v>
      </c>
      <c r="C36" s="132"/>
    </row>
    <row r="37" spans="1:3" s="122" customFormat="1" ht="18.75" customHeight="1">
      <c r="A37" s="139" t="s">
        <v>2512</v>
      </c>
      <c r="B37" s="141">
        <v>2719</v>
      </c>
      <c r="C37" s="132"/>
    </row>
    <row r="38" spans="1:3" s="122" customFormat="1" ht="18.75" customHeight="1">
      <c r="A38" s="139" t="s">
        <v>2513</v>
      </c>
      <c r="B38" s="141">
        <v>378</v>
      </c>
      <c r="C38" s="132"/>
    </row>
    <row r="39" spans="1:3" s="122" customFormat="1" ht="18.75" customHeight="1">
      <c r="A39" s="139" t="s">
        <v>2514</v>
      </c>
      <c r="B39" s="141">
        <v>616</v>
      </c>
      <c r="C39" s="132"/>
    </row>
    <row r="40" spans="1:3" s="122" customFormat="1" ht="18.75" customHeight="1">
      <c r="A40" s="139" t="s">
        <v>2515</v>
      </c>
      <c r="B40" s="141">
        <v>594</v>
      </c>
      <c r="C40" s="132"/>
    </row>
    <row r="41" spans="1:3" s="122" customFormat="1" ht="18.75" customHeight="1">
      <c r="A41" s="139" t="s">
        <v>2516</v>
      </c>
      <c r="B41" s="141">
        <v>11</v>
      </c>
      <c r="C41" s="132"/>
    </row>
    <row r="42" spans="1:3" s="122" customFormat="1" ht="18.75" customHeight="1">
      <c r="A42" s="139" t="s">
        <v>2517</v>
      </c>
      <c r="B42" s="141">
        <v>1612</v>
      </c>
      <c r="C42" s="132"/>
    </row>
    <row r="43" spans="1:3" s="122" customFormat="1" ht="18.75" customHeight="1">
      <c r="A43" s="139" t="s">
        <v>2518</v>
      </c>
      <c r="B43" s="141">
        <v>8383</v>
      </c>
      <c r="C43" s="132"/>
    </row>
    <row r="44" spans="1:3" s="122" customFormat="1" ht="18.75" customHeight="1">
      <c r="A44" s="135" t="s">
        <v>2519</v>
      </c>
      <c r="B44" s="134">
        <f>SUM(B45:B55)</f>
        <v>31761</v>
      </c>
      <c r="C44" s="132"/>
    </row>
    <row r="45" spans="1:3" s="122" customFormat="1" ht="18.75" customHeight="1">
      <c r="A45" s="139" t="s">
        <v>2520</v>
      </c>
      <c r="B45" s="141">
        <v>20</v>
      </c>
      <c r="C45" s="132"/>
    </row>
    <row r="46" spans="1:3" s="122" customFormat="1" ht="18.75" customHeight="1">
      <c r="A46" s="139" t="s">
        <v>2521</v>
      </c>
      <c r="B46" s="141">
        <v>21</v>
      </c>
      <c r="C46" s="132"/>
    </row>
    <row r="47" spans="1:3" s="122" customFormat="1" ht="18.75" customHeight="1">
      <c r="A47" s="139" t="s">
        <v>2522</v>
      </c>
      <c r="B47" s="141">
        <v>371</v>
      </c>
      <c r="C47" s="132"/>
    </row>
    <row r="48" spans="1:3" s="122" customFormat="1" ht="18.75" customHeight="1">
      <c r="A48" s="139" t="s">
        <v>2523</v>
      </c>
      <c r="B48" s="141"/>
      <c r="C48" s="132"/>
    </row>
    <row r="49" spans="1:3" s="122" customFormat="1" ht="18.75" customHeight="1">
      <c r="A49" s="139" t="s">
        <v>2524</v>
      </c>
      <c r="B49" s="141">
        <v>8008</v>
      </c>
      <c r="C49" s="132"/>
    </row>
    <row r="50" spans="1:3" s="122" customFormat="1" ht="18.75" customHeight="1">
      <c r="A50" s="142" t="s">
        <v>2525</v>
      </c>
      <c r="B50" s="141">
        <v>32</v>
      </c>
      <c r="C50" s="132"/>
    </row>
    <row r="51" spans="1:3" s="122" customFormat="1" ht="18.75" customHeight="1">
      <c r="A51" s="139" t="s">
        <v>2526</v>
      </c>
      <c r="B51" s="141">
        <v>2</v>
      </c>
      <c r="C51" s="132"/>
    </row>
    <row r="52" spans="1:3" s="122" customFormat="1" ht="18.75" customHeight="1">
      <c r="A52" s="139" t="s">
        <v>2527</v>
      </c>
      <c r="B52" s="141">
        <v>763</v>
      </c>
      <c r="C52" s="132"/>
    </row>
    <row r="53" spans="1:3" s="122" customFormat="1" ht="18.75" customHeight="1">
      <c r="A53" s="139" t="s">
        <v>2528</v>
      </c>
      <c r="B53" s="141">
        <v>7235</v>
      </c>
      <c r="C53" s="132"/>
    </row>
    <row r="54" spans="1:3" s="122" customFormat="1" ht="18.75" customHeight="1">
      <c r="A54" s="139" t="s">
        <v>2529</v>
      </c>
      <c r="B54" s="141">
        <v>235</v>
      </c>
      <c r="C54" s="132"/>
    </row>
    <row r="55" spans="1:3" s="122" customFormat="1" ht="18.75" customHeight="1">
      <c r="A55" s="139" t="s">
        <v>2530</v>
      </c>
      <c r="B55" s="141">
        <v>15074</v>
      </c>
      <c r="C55" s="132"/>
    </row>
  </sheetData>
  <sheetProtection/>
  <mergeCells count="1">
    <mergeCell ref="A2:B2"/>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sheetPr>
    <tabColor rgb="FF92D050"/>
  </sheetPr>
  <dimension ref="A1:O23"/>
  <sheetViews>
    <sheetView showZeros="0" zoomScaleSheetLayoutView="100" workbookViewId="0" topLeftCell="A1">
      <selection activeCell="O11" sqref="O11"/>
    </sheetView>
  </sheetViews>
  <sheetFormatPr defaultColWidth="9.00390625" defaultRowHeight="14.25"/>
  <cols>
    <col min="1" max="1" width="17.50390625" style="0" customWidth="1"/>
    <col min="2" max="2" width="12.25390625" style="113" customWidth="1"/>
    <col min="3" max="15" width="8.75390625" style="113" bestFit="1" customWidth="1"/>
    <col min="16" max="253" width="8.75390625" style="0" bestFit="1" customWidth="1"/>
  </cols>
  <sheetData>
    <row r="1" ht="30" customHeight="1">
      <c r="A1" t="s">
        <v>2531</v>
      </c>
    </row>
    <row r="2" spans="1:15" ht="30" customHeight="1">
      <c r="A2" s="114" t="s">
        <v>2532</v>
      </c>
      <c r="B2" s="115"/>
      <c r="C2" s="115"/>
      <c r="D2" s="115"/>
      <c r="E2" s="115"/>
      <c r="F2" s="115"/>
      <c r="G2" s="115"/>
      <c r="H2" s="115"/>
      <c r="I2" s="115"/>
      <c r="J2" s="115"/>
      <c r="K2" s="115"/>
      <c r="L2" s="115"/>
      <c r="M2" s="115"/>
      <c r="N2" s="115"/>
      <c r="O2" s="115"/>
    </row>
    <row r="3" spans="1:15" ht="30" customHeight="1">
      <c r="A3" s="114"/>
      <c r="B3" s="115"/>
      <c r="C3" s="115"/>
      <c r="D3" s="115"/>
      <c r="E3" s="115"/>
      <c r="F3" s="115"/>
      <c r="G3" s="115"/>
      <c r="H3" s="115"/>
      <c r="I3" s="115"/>
      <c r="J3" s="115"/>
      <c r="K3" s="115"/>
      <c r="L3" s="115"/>
      <c r="M3" s="120"/>
      <c r="N3" s="120" t="s">
        <v>2</v>
      </c>
      <c r="O3" s="120"/>
    </row>
    <row r="4" spans="1:15" ht="32.25" customHeight="1">
      <c r="A4" s="116" t="s">
        <v>37</v>
      </c>
      <c r="B4" s="117" t="s">
        <v>2121</v>
      </c>
      <c r="C4" s="117" t="s">
        <v>2533</v>
      </c>
      <c r="D4" s="117" t="s">
        <v>2534</v>
      </c>
      <c r="E4" s="117" t="s">
        <v>2535</v>
      </c>
      <c r="F4" s="117" t="s">
        <v>2536</v>
      </c>
      <c r="G4" s="117" t="s">
        <v>2537</v>
      </c>
      <c r="H4" s="117" t="s">
        <v>2538</v>
      </c>
      <c r="I4" s="117" t="s">
        <v>2539</v>
      </c>
      <c r="J4" s="117" t="s">
        <v>2519</v>
      </c>
      <c r="K4" s="117" t="s">
        <v>2540</v>
      </c>
      <c r="L4" s="117" t="s">
        <v>2541</v>
      </c>
      <c r="M4" s="117" t="s">
        <v>2542</v>
      </c>
      <c r="N4" s="117" t="s">
        <v>2543</v>
      </c>
      <c r="O4" s="117" t="s">
        <v>2544</v>
      </c>
    </row>
    <row r="5" spans="1:15" s="112" customFormat="1" ht="25.5" customHeight="1">
      <c r="A5" s="118" t="s">
        <v>2121</v>
      </c>
      <c r="B5" s="119">
        <f aca="true" t="shared" si="0" ref="B5:B22">SUM(C5:O5)</f>
        <v>166128</v>
      </c>
      <c r="C5" s="119">
        <f>SUM(C6:C23)</f>
        <v>18608</v>
      </c>
      <c r="D5" s="119">
        <f aca="true" t="shared" si="1" ref="D5:O5">SUM(D6:D23)</f>
        <v>18873</v>
      </c>
      <c r="E5" s="119">
        <f t="shared" si="1"/>
        <v>53622</v>
      </c>
      <c r="F5" s="119">
        <f t="shared" si="1"/>
        <v>0</v>
      </c>
      <c r="G5" s="119">
        <f t="shared" si="1"/>
        <v>43862</v>
      </c>
      <c r="H5" s="119">
        <f t="shared" si="1"/>
        <v>447</v>
      </c>
      <c r="I5" s="119">
        <f t="shared" si="1"/>
        <v>0</v>
      </c>
      <c r="J5" s="119">
        <f t="shared" si="1"/>
        <v>24516</v>
      </c>
      <c r="K5" s="119">
        <f t="shared" si="1"/>
        <v>0</v>
      </c>
      <c r="L5" s="119">
        <f t="shared" si="1"/>
        <v>3000</v>
      </c>
      <c r="M5" s="119">
        <f t="shared" si="1"/>
        <v>0</v>
      </c>
      <c r="N5" s="119">
        <f t="shared" si="1"/>
        <v>3200</v>
      </c>
      <c r="O5" s="119">
        <f t="shared" si="1"/>
        <v>0</v>
      </c>
    </row>
    <row r="6" spans="1:15" s="112" customFormat="1" ht="25.5" customHeight="1">
      <c r="A6" s="118" t="s">
        <v>839</v>
      </c>
      <c r="B6" s="119">
        <f t="shared" si="0"/>
        <v>20190</v>
      </c>
      <c r="C6" s="119">
        <v>7563</v>
      </c>
      <c r="D6" s="119">
        <v>6738</v>
      </c>
      <c r="E6" s="119">
        <f>109+2</f>
        <v>111</v>
      </c>
      <c r="F6" s="119"/>
      <c r="G6" s="119">
        <v>4818</v>
      </c>
      <c r="H6" s="119">
        <v>86</v>
      </c>
      <c r="I6" s="119"/>
      <c r="J6" s="119">
        <v>874</v>
      </c>
      <c r="K6" s="119"/>
      <c r="L6" s="119"/>
      <c r="M6" s="119"/>
      <c r="N6" s="119"/>
      <c r="O6" s="119"/>
    </row>
    <row r="7" spans="1:15" s="112" customFormat="1" ht="25.5" customHeight="1">
      <c r="A7" s="118" t="s">
        <v>1010</v>
      </c>
      <c r="B7" s="119">
        <f t="shared" si="0"/>
        <v>118</v>
      </c>
      <c r="C7" s="119">
        <v>20</v>
      </c>
      <c r="D7" s="119">
        <v>96</v>
      </c>
      <c r="E7" s="119"/>
      <c r="F7" s="119"/>
      <c r="G7" s="119"/>
      <c r="H7" s="119"/>
      <c r="I7" s="119"/>
      <c r="J7" s="119">
        <v>2</v>
      </c>
      <c r="K7" s="119"/>
      <c r="L7" s="119"/>
      <c r="M7" s="119"/>
      <c r="N7" s="119"/>
      <c r="O7" s="119"/>
    </row>
    <row r="8" spans="1:15" s="112" customFormat="1" ht="25.5" customHeight="1">
      <c r="A8" s="118" t="s">
        <v>1029</v>
      </c>
      <c r="B8" s="119">
        <f t="shared" si="0"/>
        <v>5638</v>
      </c>
      <c r="C8" s="119">
        <v>2838</v>
      </c>
      <c r="D8" s="119">
        <f>2121+2</f>
        <v>2123</v>
      </c>
      <c r="E8" s="119"/>
      <c r="F8" s="119"/>
      <c r="G8" s="119">
        <v>523</v>
      </c>
      <c r="H8" s="119"/>
      <c r="I8" s="119"/>
      <c r="J8" s="119">
        <v>154</v>
      </c>
      <c r="K8" s="119"/>
      <c r="L8" s="119"/>
      <c r="M8" s="119"/>
      <c r="N8" s="119"/>
      <c r="O8" s="119"/>
    </row>
    <row r="9" spans="1:15" s="112" customFormat="1" ht="25.5" customHeight="1">
      <c r="A9" s="118" t="s">
        <v>1081</v>
      </c>
      <c r="B9" s="119">
        <f t="shared" si="0"/>
        <v>26620</v>
      </c>
      <c r="C9" s="119">
        <v>248</v>
      </c>
      <c r="D9" s="119">
        <v>149</v>
      </c>
      <c r="E9" s="119"/>
      <c r="F9" s="119"/>
      <c r="G9" s="119">
        <v>21937</v>
      </c>
      <c r="H9" s="119"/>
      <c r="I9" s="119"/>
      <c r="J9" s="119">
        <v>4286</v>
      </c>
      <c r="K9" s="119"/>
      <c r="L9" s="119"/>
      <c r="M9" s="119"/>
      <c r="N9" s="119"/>
      <c r="O9" s="119"/>
    </row>
    <row r="10" spans="1:15" s="112" customFormat="1" ht="25.5" customHeight="1">
      <c r="A10" s="118" t="s">
        <v>1132</v>
      </c>
      <c r="B10" s="119">
        <f t="shared" si="0"/>
        <v>60</v>
      </c>
      <c r="C10" s="119">
        <v>22</v>
      </c>
      <c r="D10" s="119">
        <v>11</v>
      </c>
      <c r="E10" s="119"/>
      <c r="F10" s="119"/>
      <c r="G10" s="119">
        <v>27</v>
      </c>
      <c r="H10" s="119"/>
      <c r="I10" s="119"/>
      <c r="J10" s="119"/>
      <c r="K10" s="119"/>
      <c r="L10" s="119"/>
      <c r="M10" s="119"/>
      <c r="N10" s="119"/>
      <c r="O10" s="119"/>
    </row>
    <row r="11" spans="1:15" s="112" customFormat="1" ht="25.5" customHeight="1">
      <c r="A11" s="118" t="s">
        <v>1179</v>
      </c>
      <c r="B11" s="119">
        <f t="shared" si="0"/>
        <v>1205</v>
      </c>
      <c r="C11" s="119">
        <v>234</v>
      </c>
      <c r="D11" s="119">
        <v>325</v>
      </c>
      <c r="E11" s="119"/>
      <c r="F11" s="119"/>
      <c r="G11" s="119">
        <v>624</v>
      </c>
      <c r="H11" s="119"/>
      <c r="I11" s="119"/>
      <c r="J11" s="119">
        <v>22</v>
      </c>
      <c r="K11" s="119"/>
      <c r="L11" s="119"/>
      <c r="M11" s="119"/>
      <c r="N11" s="119"/>
      <c r="O11" s="119"/>
    </row>
    <row r="12" spans="1:15" s="112" customFormat="1" ht="25.5" customHeight="1">
      <c r="A12" s="118" t="s">
        <v>1221</v>
      </c>
      <c r="B12" s="119">
        <f t="shared" si="0"/>
        <v>19357</v>
      </c>
      <c r="C12" s="119">
        <v>2258</v>
      </c>
      <c r="D12" s="119">
        <v>539</v>
      </c>
      <c r="E12" s="119"/>
      <c r="F12" s="119"/>
      <c r="G12" s="119">
        <v>2843</v>
      </c>
      <c r="H12" s="119"/>
      <c r="I12" s="119"/>
      <c r="J12" s="119">
        <v>13717</v>
      </c>
      <c r="K12" s="119"/>
      <c r="L12" s="119"/>
      <c r="M12" s="119"/>
      <c r="N12" s="119"/>
      <c r="O12" s="119"/>
    </row>
    <row r="13" spans="1:15" s="112" customFormat="1" ht="25.5" customHeight="1">
      <c r="A13" s="118" t="s">
        <v>1325</v>
      </c>
      <c r="B13" s="119">
        <f t="shared" si="0"/>
        <v>10080</v>
      </c>
      <c r="C13" s="119">
        <v>1242</v>
      </c>
      <c r="D13" s="119">
        <v>1929</v>
      </c>
      <c r="E13" s="119"/>
      <c r="F13" s="119"/>
      <c r="G13" s="119">
        <v>4969</v>
      </c>
      <c r="H13" s="119">
        <v>361</v>
      </c>
      <c r="I13" s="119"/>
      <c r="J13" s="119">
        <v>1579</v>
      </c>
      <c r="K13" s="119"/>
      <c r="L13" s="119"/>
      <c r="M13" s="119"/>
      <c r="N13" s="119"/>
      <c r="O13" s="119"/>
    </row>
    <row r="14" spans="1:15" s="112" customFormat="1" ht="25.5" customHeight="1">
      <c r="A14" s="118" t="s">
        <v>1459</v>
      </c>
      <c r="B14" s="119">
        <f t="shared" si="0"/>
        <v>2219</v>
      </c>
      <c r="C14" s="119">
        <v>183</v>
      </c>
      <c r="D14" s="119">
        <v>577</v>
      </c>
      <c r="E14" s="119"/>
      <c r="F14" s="119"/>
      <c r="G14" s="119">
        <v>1416</v>
      </c>
      <c r="H14" s="119"/>
      <c r="I14" s="119"/>
      <c r="J14" s="119">
        <v>43</v>
      </c>
      <c r="K14" s="119"/>
      <c r="L14" s="119"/>
      <c r="M14" s="119"/>
      <c r="N14" s="119"/>
      <c r="O14" s="119"/>
    </row>
    <row r="15" spans="1:15" s="112" customFormat="1" ht="25.5" customHeight="1">
      <c r="A15" s="118" t="s">
        <v>1479</v>
      </c>
      <c r="B15" s="119">
        <f t="shared" si="0"/>
        <v>34660</v>
      </c>
      <c r="C15" s="119">
        <v>1153</v>
      </c>
      <c r="D15" s="119">
        <v>5655</v>
      </c>
      <c r="E15" s="119">
        <f>22413-1124</f>
        <v>21289</v>
      </c>
      <c r="F15" s="119"/>
      <c r="G15" s="119">
        <v>2935</v>
      </c>
      <c r="H15" s="119"/>
      <c r="I15" s="119"/>
      <c r="J15" s="119">
        <v>3628</v>
      </c>
      <c r="K15" s="119"/>
      <c r="L15" s="119"/>
      <c r="M15" s="119"/>
      <c r="N15" s="119"/>
      <c r="O15" s="119"/>
    </row>
    <row r="16" spans="1:15" s="112" customFormat="1" ht="25.5" customHeight="1">
      <c r="A16" s="118" t="s">
        <v>1575</v>
      </c>
      <c r="B16" s="119">
        <f t="shared" si="0"/>
        <v>32262</v>
      </c>
      <c r="C16" s="119">
        <v>485</v>
      </c>
      <c r="D16" s="119">
        <v>315</v>
      </c>
      <c r="E16" s="119">
        <v>30000</v>
      </c>
      <c r="F16" s="119"/>
      <c r="G16" s="119">
        <v>1298</v>
      </c>
      <c r="H16" s="119"/>
      <c r="I16" s="119"/>
      <c r="J16" s="119">
        <v>164</v>
      </c>
      <c r="K16" s="119"/>
      <c r="L16" s="119"/>
      <c r="M16" s="119"/>
      <c r="N16" s="119"/>
      <c r="O16" s="119"/>
    </row>
    <row r="17" spans="1:15" s="112" customFormat="1" ht="25.5" customHeight="1">
      <c r="A17" s="118" t="s">
        <v>1626</v>
      </c>
      <c r="B17" s="119">
        <f t="shared" si="0"/>
        <v>635</v>
      </c>
      <c r="C17" s="119">
        <v>43</v>
      </c>
      <c r="D17" s="119">
        <v>8</v>
      </c>
      <c r="E17" s="119"/>
      <c r="F17" s="119"/>
      <c r="G17" s="119">
        <v>584</v>
      </c>
      <c r="H17" s="119"/>
      <c r="I17" s="119"/>
      <c r="J17" s="119"/>
      <c r="K17" s="119"/>
      <c r="L17" s="119"/>
      <c r="M17" s="119"/>
      <c r="N17" s="119"/>
      <c r="O17" s="119"/>
    </row>
    <row r="18" spans="1:15" s="112" customFormat="1" ht="25.5" customHeight="1">
      <c r="A18" s="118" t="s">
        <v>1674</v>
      </c>
      <c r="B18" s="119">
        <f t="shared" si="0"/>
        <v>127</v>
      </c>
      <c r="C18" s="119">
        <v>48</v>
      </c>
      <c r="D18" s="119">
        <v>12</v>
      </c>
      <c r="E18" s="119"/>
      <c r="F18" s="119"/>
      <c r="G18" s="119">
        <v>53</v>
      </c>
      <c r="H18" s="119"/>
      <c r="I18" s="119"/>
      <c r="J18" s="119">
        <v>14</v>
      </c>
      <c r="K18" s="119"/>
      <c r="L18" s="119"/>
      <c r="M18" s="119"/>
      <c r="N18" s="119"/>
      <c r="O18" s="119"/>
    </row>
    <row r="19" spans="1:15" s="112" customFormat="1" ht="25.5" customHeight="1">
      <c r="A19" s="118" t="s">
        <v>1723</v>
      </c>
      <c r="B19" s="119">
        <f t="shared" si="0"/>
        <v>664</v>
      </c>
      <c r="C19" s="119">
        <v>305</v>
      </c>
      <c r="D19" s="119">
        <v>93</v>
      </c>
      <c r="E19" s="119"/>
      <c r="F19" s="119"/>
      <c r="G19" s="119">
        <v>237</v>
      </c>
      <c r="H19" s="119"/>
      <c r="I19" s="119"/>
      <c r="J19" s="119">
        <v>29</v>
      </c>
      <c r="K19" s="119"/>
      <c r="L19" s="119"/>
      <c r="M19" s="119"/>
      <c r="N19" s="119"/>
      <c r="O19" s="119"/>
    </row>
    <row r="20" spans="1:15" s="112" customFormat="1" ht="25.5" customHeight="1">
      <c r="A20" s="118" t="s">
        <v>1761</v>
      </c>
      <c r="B20" s="119">
        <f t="shared" si="0"/>
        <v>4219</v>
      </c>
      <c r="C20" s="119">
        <v>1523</v>
      </c>
      <c r="D20" s="119"/>
      <c r="E20" s="119">
        <v>1200</v>
      </c>
      <c r="F20" s="119"/>
      <c r="G20" s="119">
        <v>1496</v>
      </c>
      <c r="H20" s="119"/>
      <c r="I20" s="119"/>
      <c r="J20" s="119"/>
      <c r="K20" s="119"/>
      <c r="L20" s="119"/>
      <c r="M20" s="119"/>
      <c r="N20" s="119"/>
      <c r="O20" s="119"/>
    </row>
    <row r="21" spans="1:15" s="112" customFormat="1" ht="25.5" customHeight="1">
      <c r="A21" s="118" t="s">
        <v>1827</v>
      </c>
      <c r="B21" s="119">
        <f t="shared" si="0"/>
        <v>1874</v>
      </c>
      <c r="C21" s="119">
        <v>443</v>
      </c>
      <c r="D21" s="119">
        <v>303</v>
      </c>
      <c r="E21" s="119">
        <v>1022</v>
      </c>
      <c r="F21" s="119"/>
      <c r="G21" s="119">
        <v>102</v>
      </c>
      <c r="H21" s="119"/>
      <c r="I21" s="119"/>
      <c r="J21" s="119">
        <v>4</v>
      </c>
      <c r="K21" s="119"/>
      <c r="L21" s="119"/>
      <c r="M21" s="119"/>
      <c r="N21" s="119"/>
      <c r="O21" s="119"/>
    </row>
    <row r="22" spans="1:15" s="112" customFormat="1" ht="25.5" customHeight="1">
      <c r="A22" s="118" t="s">
        <v>2459</v>
      </c>
      <c r="B22" s="119">
        <v>3200</v>
      </c>
      <c r="C22" s="119"/>
      <c r="D22" s="119"/>
      <c r="E22" s="119"/>
      <c r="F22" s="119"/>
      <c r="G22" s="119"/>
      <c r="H22" s="119"/>
      <c r="I22" s="119"/>
      <c r="J22" s="119"/>
      <c r="K22" s="119"/>
      <c r="L22" s="119"/>
      <c r="M22" s="119"/>
      <c r="N22" s="119">
        <v>3200</v>
      </c>
      <c r="O22" s="119"/>
    </row>
    <row r="23" spans="1:15" s="112" customFormat="1" ht="25.5" customHeight="1">
      <c r="A23" s="118" t="s">
        <v>1870</v>
      </c>
      <c r="B23" s="119">
        <f>SUM(C23:O23)</f>
        <v>3000</v>
      </c>
      <c r="C23" s="119">
        <v>0</v>
      </c>
      <c r="D23" s="119">
        <v>0</v>
      </c>
      <c r="E23" s="119">
        <v>0</v>
      </c>
      <c r="F23" s="119">
        <v>0</v>
      </c>
      <c r="G23" s="119">
        <v>0</v>
      </c>
      <c r="H23" s="119">
        <v>0</v>
      </c>
      <c r="I23" s="119">
        <v>0</v>
      </c>
      <c r="J23" s="119">
        <v>0</v>
      </c>
      <c r="K23" s="119">
        <v>0</v>
      </c>
      <c r="L23" s="119">
        <v>3000</v>
      </c>
      <c r="M23" s="119">
        <v>0</v>
      </c>
      <c r="N23" s="119">
        <v>0</v>
      </c>
      <c r="O23" s="119">
        <v>0</v>
      </c>
    </row>
  </sheetData>
  <sheetProtection/>
  <mergeCells count="1">
    <mergeCell ref="A2:O2"/>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sheetPr>
    <tabColor rgb="FF92D050"/>
  </sheetPr>
  <dimension ref="A1:B26"/>
  <sheetViews>
    <sheetView zoomScaleSheetLayoutView="100" workbookViewId="0" topLeftCell="A13">
      <selection activeCell="D6" sqref="D6"/>
    </sheetView>
  </sheetViews>
  <sheetFormatPr defaultColWidth="39.50390625" defaultRowHeight="14.25"/>
  <cols>
    <col min="1" max="1" width="41.75390625" style="81" customWidth="1"/>
    <col min="2" max="2" width="23.875" style="100" customWidth="1"/>
    <col min="3" max="16384" width="39.50390625" style="81" customWidth="1"/>
  </cols>
  <sheetData>
    <row r="1" spans="1:2" s="26" customFormat="1" ht="27" customHeight="1">
      <c r="A1" s="33" t="s">
        <v>2545</v>
      </c>
      <c r="B1" s="101"/>
    </row>
    <row r="2" spans="1:2" s="81" customFormat="1" ht="66" customHeight="1">
      <c r="A2" s="102" t="s">
        <v>2546</v>
      </c>
      <c r="B2" s="84"/>
    </row>
    <row r="3" s="82" customFormat="1" ht="23.25" customHeight="1">
      <c r="B3" s="85" t="s">
        <v>2</v>
      </c>
    </row>
    <row r="4" spans="1:2" s="98" customFormat="1" ht="21.75" customHeight="1">
      <c r="A4" s="103" t="s">
        <v>2547</v>
      </c>
      <c r="B4" s="78" t="s">
        <v>4</v>
      </c>
    </row>
    <row r="5" spans="1:2" s="98" customFormat="1" ht="21.75" customHeight="1">
      <c r="A5" s="104" t="s">
        <v>2548</v>
      </c>
      <c r="B5" s="78">
        <f>B13+B17+B21</f>
        <v>30000</v>
      </c>
    </row>
    <row r="6" spans="1:2" s="98" customFormat="1" ht="21.75" customHeight="1">
      <c r="A6" s="105" t="s">
        <v>2549</v>
      </c>
      <c r="B6" s="106"/>
    </row>
    <row r="7" spans="1:2" s="98" customFormat="1" ht="21.75" customHeight="1">
      <c r="A7" s="105" t="s">
        <v>2550</v>
      </c>
      <c r="B7" s="107"/>
    </row>
    <row r="8" spans="1:2" s="98" customFormat="1" ht="21.75" customHeight="1">
      <c r="A8" s="105" t="s">
        <v>2551</v>
      </c>
      <c r="B8" s="107"/>
    </row>
    <row r="9" spans="1:2" s="98" customFormat="1" ht="21.75" customHeight="1">
      <c r="A9" s="105" t="s">
        <v>2552</v>
      </c>
      <c r="B9" s="107"/>
    </row>
    <row r="10" spans="1:2" s="98" customFormat="1" ht="21.75" customHeight="1">
      <c r="A10" s="105" t="s">
        <v>2553</v>
      </c>
      <c r="B10" s="107"/>
    </row>
    <row r="11" spans="1:2" s="98" customFormat="1" ht="21.75" customHeight="1">
      <c r="A11" s="105" t="s">
        <v>2554</v>
      </c>
      <c r="B11" s="107"/>
    </row>
    <row r="12" spans="1:2" s="98" customFormat="1" ht="21.75" customHeight="1">
      <c r="A12" s="105" t="s">
        <v>2555</v>
      </c>
      <c r="B12" s="107"/>
    </row>
    <row r="13" spans="1:2" s="98" customFormat="1" ht="22.5" customHeight="1">
      <c r="A13" s="105" t="s">
        <v>2556</v>
      </c>
      <c r="B13" s="107">
        <v>29860</v>
      </c>
    </row>
    <row r="14" spans="1:2" s="98" customFormat="1" ht="21.75" customHeight="1">
      <c r="A14" s="105" t="s">
        <v>2557</v>
      </c>
      <c r="B14" s="107">
        <v>29860</v>
      </c>
    </row>
    <row r="15" spans="1:2" s="98" customFormat="1" ht="21.75" customHeight="1">
      <c r="A15" s="105" t="s">
        <v>2558</v>
      </c>
      <c r="B15" s="107"/>
    </row>
    <row r="16" spans="1:2" s="98" customFormat="1" ht="21.75" customHeight="1">
      <c r="A16" s="105" t="s">
        <v>2559</v>
      </c>
      <c r="B16" s="107"/>
    </row>
    <row r="17" spans="1:2" s="98" customFormat="1" ht="21.75" customHeight="1">
      <c r="A17" s="105" t="s">
        <v>2560</v>
      </c>
      <c r="B17" s="107">
        <v>20</v>
      </c>
    </row>
    <row r="18" spans="1:2" s="98" customFormat="1" ht="21.75" customHeight="1">
      <c r="A18" s="105" t="s">
        <v>2561</v>
      </c>
      <c r="B18" s="107"/>
    </row>
    <row r="19" spans="1:2" s="98" customFormat="1" ht="21.75" customHeight="1">
      <c r="A19" s="105" t="s">
        <v>2562</v>
      </c>
      <c r="B19" s="107"/>
    </row>
    <row r="20" spans="1:2" s="98" customFormat="1" ht="21.75" customHeight="1">
      <c r="A20" s="105" t="s">
        <v>2563</v>
      </c>
      <c r="B20" s="107"/>
    </row>
    <row r="21" spans="1:2" s="98" customFormat="1" ht="21.75" customHeight="1">
      <c r="A21" s="105" t="s">
        <v>2564</v>
      </c>
      <c r="B21" s="107">
        <v>120</v>
      </c>
    </row>
    <row r="22" spans="1:2" s="98" customFormat="1" ht="21.75" customHeight="1">
      <c r="A22" s="105" t="s">
        <v>2565</v>
      </c>
      <c r="B22" s="107"/>
    </row>
    <row r="23" spans="1:2" s="98" customFormat="1" ht="21.75" customHeight="1">
      <c r="A23" s="105" t="s">
        <v>2566</v>
      </c>
      <c r="B23" s="107"/>
    </row>
    <row r="24" spans="1:2" s="98" customFormat="1" ht="21.75" customHeight="1">
      <c r="A24" s="108" t="s">
        <v>699</v>
      </c>
      <c r="B24" s="109">
        <v>1124</v>
      </c>
    </row>
    <row r="25" spans="1:2" s="98" customFormat="1" ht="21.75" customHeight="1">
      <c r="A25" s="110" t="s">
        <v>2567</v>
      </c>
      <c r="B25" s="109">
        <f>B24+B5</f>
        <v>31124</v>
      </c>
    </row>
    <row r="26" s="99" customFormat="1" ht="12.75">
      <c r="B26" s="111"/>
    </row>
  </sheetData>
  <sheetProtection/>
  <mergeCells count="1">
    <mergeCell ref="A2:B2"/>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rgb="FF92D050"/>
  </sheetPr>
  <dimension ref="A1:B18"/>
  <sheetViews>
    <sheetView zoomScaleSheetLayoutView="100" workbookViewId="0" topLeftCell="A1">
      <selection activeCell="C5" sqref="C5"/>
    </sheetView>
  </sheetViews>
  <sheetFormatPr defaultColWidth="39.50390625" defaultRowHeight="14.25"/>
  <cols>
    <col min="1" max="1" width="55.75390625" style="81" customWidth="1"/>
    <col min="2" max="2" width="16.00390625" style="81" customWidth="1"/>
    <col min="3" max="16384" width="39.50390625" style="81" customWidth="1"/>
  </cols>
  <sheetData>
    <row r="1" spans="1:2" s="26" customFormat="1" ht="27" customHeight="1">
      <c r="A1" s="33" t="s">
        <v>2568</v>
      </c>
      <c r="B1" s="83"/>
    </row>
    <row r="2" spans="1:2" s="81" customFormat="1" ht="45" customHeight="1">
      <c r="A2" s="84" t="s">
        <v>2569</v>
      </c>
      <c r="B2" s="84"/>
    </row>
    <row r="3" s="82" customFormat="1" ht="23.25" customHeight="1">
      <c r="B3" s="85" t="s">
        <v>2</v>
      </c>
    </row>
    <row r="4" spans="1:2" s="82" customFormat="1" ht="24" customHeight="1">
      <c r="A4" s="86" t="s">
        <v>2570</v>
      </c>
      <c r="B4" s="86" t="s">
        <v>2571</v>
      </c>
    </row>
    <row r="5" spans="1:2" s="82" customFormat="1" ht="24" customHeight="1">
      <c r="A5" s="87" t="s">
        <v>2572</v>
      </c>
      <c r="B5" s="88"/>
    </row>
    <row r="6" spans="1:2" s="82" customFormat="1" ht="24" customHeight="1">
      <c r="A6" s="87" t="s">
        <v>2573</v>
      </c>
      <c r="B6" s="89"/>
    </row>
    <row r="7" spans="1:2" s="82" customFormat="1" ht="24" customHeight="1">
      <c r="A7" s="87" t="s">
        <v>2574</v>
      </c>
      <c r="B7" s="89">
        <f>B8+B10+B12</f>
        <v>30000</v>
      </c>
    </row>
    <row r="8" spans="1:2" s="82" customFormat="1" ht="24" customHeight="1">
      <c r="A8" s="90" t="s">
        <v>2575</v>
      </c>
      <c r="B8" s="91">
        <v>29860</v>
      </c>
    </row>
    <row r="9" spans="1:2" s="82" customFormat="1" ht="24" customHeight="1">
      <c r="A9" s="92" t="s">
        <v>2576</v>
      </c>
      <c r="B9" s="91">
        <v>29860</v>
      </c>
    </row>
    <row r="10" spans="1:2" s="82" customFormat="1" ht="24" customHeight="1">
      <c r="A10" s="93" t="s">
        <v>2577</v>
      </c>
      <c r="B10" s="91">
        <v>20</v>
      </c>
    </row>
    <row r="11" spans="1:2" s="82" customFormat="1" ht="24" customHeight="1">
      <c r="A11" s="94" t="s">
        <v>2578</v>
      </c>
      <c r="B11" s="91">
        <v>20</v>
      </c>
    </row>
    <row r="12" spans="1:2" s="82" customFormat="1" ht="24" customHeight="1">
      <c r="A12" s="95" t="s">
        <v>2579</v>
      </c>
      <c r="B12" s="91">
        <v>120</v>
      </c>
    </row>
    <row r="13" spans="1:2" s="82" customFormat="1" ht="24" customHeight="1">
      <c r="A13" s="95" t="s">
        <v>2580</v>
      </c>
      <c r="B13" s="91">
        <v>120</v>
      </c>
    </row>
    <row r="14" spans="1:2" s="82" customFormat="1" ht="24" customHeight="1">
      <c r="A14" s="96" t="s">
        <v>2581</v>
      </c>
      <c r="B14" s="91">
        <v>1124</v>
      </c>
    </row>
    <row r="15" spans="1:2" s="82" customFormat="1" ht="24" customHeight="1">
      <c r="A15" s="95" t="s">
        <v>2582</v>
      </c>
      <c r="B15" s="91">
        <v>1124</v>
      </c>
    </row>
    <row r="16" spans="1:2" s="82" customFormat="1" ht="24" customHeight="1">
      <c r="A16" s="95" t="s">
        <v>2583</v>
      </c>
      <c r="B16" s="91">
        <v>1124</v>
      </c>
    </row>
    <row r="17" spans="1:2" s="82" customFormat="1" ht="24" customHeight="1">
      <c r="A17" s="97" t="s">
        <v>2584</v>
      </c>
      <c r="B17" s="89"/>
    </row>
    <row r="18" spans="1:2" s="82" customFormat="1" ht="24" customHeight="1">
      <c r="A18" s="86" t="s">
        <v>2585</v>
      </c>
      <c r="B18" s="89">
        <f>B6+B7+B14</f>
        <v>31124</v>
      </c>
    </row>
  </sheetData>
  <sheetProtection/>
  <mergeCells count="1">
    <mergeCell ref="A2:B2"/>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sheetPr>
    <tabColor rgb="FF92D050"/>
  </sheetPr>
  <dimension ref="A1:G13"/>
  <sheetViews>
    <sheetView zoomScaleSheetLayoutView="100" workbookViewId="0" topLeftCell="A1">
      <selection activeCell="F2" sqref="F2"/>
    </sheetView>
  </sheetViews>
  <sheetFormatPr defaultColWidth="23.375" defaultRowHeight="14.25"/>
  <cols>
    <col min="1" max="1" width="19.875" style="52" customWidth="1"/>
    <col min="2" max="2" width="9.375" style="55" customWidth="1"/>
    <col min="3" max="3" width="26.625" style="52" customWidth="1"/>
    <col min="4" max="4" width="13.50390625" style="55" customWidth="1"/>
    <col min="5" max="16384" width="23.375" style="52" customWidth="1"/>
  </cols>
  <sheetData>
    <row r="1" spans="1:4" s="26" customFormat="1" ht="39" customHeight="1">
      <c r="A1" s="56" t="s">
        <v>2586</v>
      </c>
      <c r="B1" s="57"/>
      <c r="C1" s="57"/>
      <c r="D1" s="58"/>
    </row>
    <row r="2" spans="1:4" s="52" customFormat="1" ht="54.75" customHeight="1">
      <c r="A2" s="59" t="s">
        <v>2587</v>
      </c>
      <c r="B2" s="59"/>
      <c r="C2" s="59"/>
      <c r="D2" s="59"/>
    </row>
    <row r="3" spans="1:4" s="53" customFormat="1" ht="34.5" customHeight="1">
      <c r="A3" s="60"/>
      <c r="B3" s="61"/>
      <c r="C3" s="62"/>
      <c r="D3" s="63" t="s">
        <v>2</v>
      </c>
    </row>
    <row r="4" spans="1:4" s="54" customFormat="1" ht="39.75" customHeight="1">
      <c r="A4" s="64" t="s">
        <v>2588</v>
      </c>
      <c r="B4" s="65" t="s">
        <v>4</v>
      </c>
      <c r="C4" s="64" t="s">
        <v>2589</v>
      </c>
      <c r="D4" s="65" t="s">
        <v>4</v>
      </c>
    </row>
    <row r="5" spans="1:4" s="54" customFormat="1" ht="39.75" customHeight="1">
      <c r="A5" s="66" t="s">
        <v>2590</v>
      </c>
      <c r="B5" s="67">
        <v>30000</v>
      </c>
      <c r="C5" s="66" t="s">
        <v>2591</v>
      </c>
      <c r="D5" s="67">
        <v>31124</v>
      </c>
    </row>
    <row r="6" spans="1:4" s="54" customFormat="1" ht="39.75" customHeight="1">
      <c r="A6" s="68" t="s">
        <v>2089</v>
      </c>
      <c r="B6" s="69">
        <v>1124</v>
      </c>
      <c r="C6" s="70" t="s">
        <v>2090</v>
      </c>
      <c r="D6" s="69"/>
    </row>
    <row r="7" spans="1:4" s="54" customFormat="1" ht="39.75" customHeight="1">
      <c r="A7" s="71" t="s">
        <v>699</v>
      </c>
      <c r="B7" s="69">
        <v>1124</v>
      </c>
      <c r="C7" s="72" t="s">
        <v>2592</v>
      </c>
      <c r="D7" s="69"/>
    </row>
    <row r="8" spans="1:4" s="54" customFormat="1" ht="39.75" customHeight="1">
      <c r="A8" s="71" t="s">
        <v>2593</v>
      </c>
      <c r="B8" s="69"/>
      <c r="C8" s="72" t="s">
        <v>2594</v>
      </c>
      <c r="D8" s="69"/>
    </row>
    <row r="9" spans="1:4" s="54" customFormat="1" ht="39.75" customHeight="1">
      <c r="A9" s="68" t="s">
        <v>779</v>
      </c>
      <c r="B9" s="69"/>
      <c r="C9" s="68" t="s">
        <v>2595</v>
      </c>
      <c r="D9" s="73"/>
    </row>
    <row r="10" spans="1:4" s="54" customFormat="1" ht="39.75" customHeight="1">
      <c r="A10" s="74" t="s">
        <v>2596</v>
      </c>
      <c r="B10" s="75"/>
      <c r="C10" s="74" t="s">
        <v>2597</v>
      </c>
      <c r="D10" s="76"/>
    </row>
    <row r="11" spans="1:4" s="54" customFormat="1" ht="39.75" customHeight="1">
      <c r="A11" s="68" t="s">
        <v>2107</v>
      </c>
      <c r="B11" s="69"/>
      <c r="C11" s="77"/>
      <c r="D11" s="76"/>
    </row>
    <row r="12" spans="1:4" s="54" customFormat="1" ht="39.75" customHeight="1">
      <c r="A12" s="78" t="s">
        <v>2598</v>
      </c>
      <c r="B12" s="69">
        <f>B5+B6</f>
        <v>31124</v>
      </c>
      <c r="C12" s="78" t="s">
        <v>2599</v>
      </c>
      <c r="D12" s="69">
        <f>D5</f>
        <v>31124</v>
      </c>
    </row>
    <row r="13" spans="1:7" s="52" customFormat="1" ht="51.75" customHeight="1">
      <c r="A13" s="79"/>
      <c r="B13" s="79"/>
      <c r="C13" s="79"/>
      <c r="D13" s="79"/>
      <c r="E13" s="80"/>
      <c r="F13" s="80"/>
      <c r="G13" s="80"/>
    </row>
  </sheetData>
  <sheetProtection/>
  <mergeCells count="2">
    <mergeCell ref="A2:D2"/>
    <mergeCell ref="A13:D1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sheetPr>
    <tabColor rgb="FF92D050"/>
  </sheetPr>
  <dimension ref="A1:B39"/>
  <sheetViews>
    <sheetView zoomScaleSheetLayoutView="100" workbookViewId="0" topLeftCell="A25">
      <selection activeCell="E34" sqref="E34"/>
    </sheetView>
  </sheetViews>
  <sheetFormatPr defaultColWidth="8.125" defaultRowHeight="14.25"/>
  <cols>
    <col min="1" max="1" width="44.625" style="27" customWidth="1"/>
    <col min="2" max="2" width="27.75390625" style="32" customWidth="1"/>
    <col min="3" max="16384" width="8.00390625" style="27" bestFit="1" customWidth="1"/>
  </cols>
  <sheetData>
    <row r="1" spans="1:2" s="26" customFormat="1" ht="25.5" customHeight="1">
      <c r="A1" s="33" t="s">
        <v>2600</v>
      </c>
      <c r="B1" s="34"/>
    </row>
    <row r="2" spans="1:2" s="27" customFormat="1" ht="55.5" customHeight="1">
      <c r="A2" s="46" t="s">
        <v>2601</v>
      </c>
      <c r="B2" s="35"/>
    </row>
    <row r="3" spans="1:2" s="27" customFormat="1" ht="30.75" customHeight="1">
      <c r="A3" s="36"/>
      <c r="B3" s="37" t="s">
        <v>2</v>
      </c>
    </row>
    <row r="4" spans="1:2" s="28" customFormat="1" ht="22.5" customHeight="1">
      <c r="A4" s="38" t="s">
        <v>2602</v>
      </c>
      <c r="B4" s="39" t="s">
        <v>4</v>
      </c>
    </row>
    <row r="5" spans="1:2" s="28" customFormat="1" ht="22.5" customHeight="1">
      <c r="A5" s="47" t="s">
        <v>1946</v>
      </c>
      <c r="B5" s="41">
        <f>SUM(B6:B22)</f>
        <v>1930</v>
      </c>
    </row>
    <row r="6" spans="1:2" s="29" customFormat="1" ht="22.5" customHeight="1">
      <c r="A6" s="48" t="s">
        <v>2603</v>
      </c>
      <c r="B6" s="43"/>
    </row>
    <row r="7" spans="1:2" s="30" customFormat="1" ht="22.5" customHeight="1">
      <c r="A7" s="49" t="s">
        <v>2604</v>
      </c>
      <c r="B7" s="43"/>
    </row>
    <row r="8" spans="1:2" s="30" customFormat="1" ht="22.5" customHeight="1">
      <c r="A8" s="49" t="s">
        <v>2605</v>
      </c>
      <c r="B8" s="43"/>
    </row>
    <row r="9" spans="1:2" s="31" customFormat="1" ht="22.5" customHeight="1">
      <c r="A9" s="49" t="s">
        <v>2606</v>
      </c>
      <c r="B9" s="43"/>
    </row>
    <row r="10" spans="1:2" s="31" customFormat="1" ht="22.5" customHeight="1">
      <c r="A10" s="49" t="s">
        <v>2607</v>
      </c>
      <c r="B10" s="43"/>
    </row>
    <row r="11" spans="1:2" s="31" customFormat="1" ht="22.5" customHeight="1">
      <c r="A11" s="49" t="s">
        <v>2608</v>
      </c>
      <c r="B11" s="43">
        <v>500</v>
      </c>
    </row>
    <row r="12" spans="1:2" s="31" customFormat="1" ht="22.5" customHeight="1">
      <c r="A12" s="49" t="s">
        <v>2609</v>
      </c>
      <c r="B12" s="43"/>
    </row>
    <row r="13" spans="1:2" s="31" customFormat="1" ht="22.5" customHeight="1">
      <c r="A13" s="49" t="s">
        <v>2610</v>
      </c>
      <c r="B13" s="43">
        <v>330</v>
      </c>
    </row>
    <row r="14" spans="1:2" s="31" customFormat="1" ht="22.5" customHeight="1">
      <c r="A14" s="49" t="s">
        <v>2611</v>
      </c>
      <c r="B14" s="43"/>
    </row>
    <row r="15" spans="1:2" s="29" customFormat="1" ht="22.5" customHeight="1">
      <c r="A15" s="49" t="s">
        <v>2612</v>
      </c>
      <c r="B15" s="43"/>
    </row>
    <row r="16" spans="1:2" s="28" customFormat="1" ht="22.5" customHeight="1">
      <c r="A16" s="48" t="s">
        <v>2613</v>
      </c>
      <c r="B16" s="43">
        <v>200</v>
      </c>
    </row>
    <row r="17" spans="1:2" s="28" customFormat="1" ht="22.5" customHeight="1">
      <c r="A17" s="48" t="s">
        <v>2614</v>
      </c>
      <c r="B17" s="43"/>
    </row>
    <row r="18" spans="1:2" s="28" customFormat="1" ht="22.5" customHeight="1">
      <c r="A18" s="48" t="s">
        <v>2615</v>
      </c>
      <c r="B18" s="43"/>
    </row>
    <row r="19" spans="1:2" s="28" customFormat="1" ht="22.5" customHeight="1">
      <c r="A19" s="48" t="s">
        <v>2616</v>
      </c>
      <c r="B19" s="43">
        <v>500</v>
      </c>
    </row>
    <row r="20" spans="1:2" s="28" customFormat="1" ht="22.5" customHeight="1">
      <c r="A20" s="48" t="s">
        <v>2617</v>
      </c>
      <c r="B20" s="43"/>
    </row>
    <row r="21" spans="1:2" s="28" customFormat="1" ht="22.5" customHeight="1">
      <c r="A21" s="48" t="s">
        <v>2618</v>
      </c>
      <c r="B21" s="43">
        <v>400</v>
      </c>
    </row>
    <row r="22" spans="1:2" s="28" customFormat="1" ht="22.5" customHeight="1">
      <c r="A22" s="48" t="s">
        <v>2619</v>
      </c>
      <c r="B22" s="43"/>
    </row>
    <row r="23" spans="1:2" s="28" customFormat="1" ht="22.5" customHeight="1">
      <c r="A23" s="47" t="s">
        <v>1957</v>
      </c>
      <c r="B23" s="41">
        <f>SUM(B24:B27)</f>
        <v>70</v>
      </c>
    </row>
    <row r="24" spans="1:2" s="28" customFormat="1" ht="22.5" customHeight="1">
      <c r="A24" s="48" t="s">
        <v>2620</v>
      </c>
      <c r="B24" s="43"/>
    </row>
    <row r="25" spans="1:2" s="28" customFormat="1" ht="22.5" customHeight="1">
      <c r="A25" s="48" t="s">
        <v>2621</v>
      </c>
      <c r="B25" s="43">
        <v>70</v>
      </c>
    </row>
    <row r="26" spans="1:2" s="28" customFormat="1" ht="22.5" customHeight="1">
      <c r="A26" s="48" t="s">
        <v>2622</v>
      </c>
      <c r="B26" s="43"/>
    </row>
    <row r="27" spans="1:2" s="28" customFormat="1" ht="22.5" customHeight="1">
      <c r="A27" s="48" t="s">
        <v>2623</v>
      </c>
      <c r="B27" s="43"/>
    </row>
    <row r="28" spans="1:2" s="28" customFormat="1" ht="22.5" customHeight="1">
      <c r="A28" s="47" t="s">
        <v>1962</v>
      </c>
      <c r="B28" s="41"/>
    </row>
    <row r="29" spans="1:2" s="28" customFormat="1" ht="22.5" customHeight="1">
      <c r="A29" s="48" t="s">
        <v>2624</v>
      </c>
      <c r="B29" s="43"/>
    </row>
    <row r="30" spans="1:2" s="28" customFormat="1" ht="22.5" customHeight="1">
      <c r="A30" s="48" t="s">
        <v>2625</v>
      </c>
      <c r="B30" s="43"/>
    </row>
    <row r="31" spans="1:2" s="28" customFormat="1" ht="22.5" customHeight="1">
      <c r="A31" s="48" t="s">
        <v>2626</v>
      </c>
      <c r="B31" s="43"/>
    </row>
    <row r="32" spans="1:2" s="28" customFormat="1" ht="22.5" customHeight="1">
      <c r="A32" s="47" t="s">
        <v>1966</v>
      </c>
      <c r="B32" s="41"/>
    </row>
    <row r="33" spans="1:2" s="28" customFormat="1" ht="22.5" customHeight="1">
      <c r="A33" s="48" t="s">
        <v>2627</v>
      </c>
      <c r="B33" s="41"/>
    </row>
    <row r="34" spans="1:2" s="28" customFormat="1" ht="22.5" customHeight="1">
      <c r="A34" s="48" t="s">
        <v>2628</v>
      </c>
      <c r="B34" s="43"/>
    </row>
    <row r="35" spans="1:2" s="28" customFormat="1" ht="22.5" customHeight="1">
      <c r="A35" s="47" t="s">
        <v>2629</v>
      </c>
      <c r="B35" s="41"/>
    </row>
    <row r="36" spans="1:2" s="28" customFormat="1" ht="22.5" customHeight="1">
      <c r="A36" s="48" t="s">
        <v>2630</v>
      </c>
      <c r="B36" s="43"/>
    </row>
    <row r="37" spans="1:2" s="28" customFormat="1" ht="22.5" customHeight="1">
      <c r="A37" s="50"/>
      <c r="B37" s="43"/>
    </row>
    <row r="38" spans="1:2" s="28" customFormat="1" ht="22.5" customHeight="1">
      <c r="A38" s="51" t="s">
        <v>2631</v>
      </c>
      <c r="B38" s="41">
        <f>B5+B23+B35</f>
        <v>2000</v>
      </c>
    </row>
    <row r="39" s="27" customFormat="1" ht="14.25">
      <c r="B39" s="32"/>
    </row>
  </sheetData>
  <sheetProtection/>
  <mergeCells count="1">
    <mergeCell ref="A2:B2"/>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sheetPr>
    <tabColor rgb="FF92D050"/>
  </sheetPr>
  <dimension ref="A1:B30"/>
  <sheetViews>
    <sheetView zoomScaleSheetLayoutView="100" workbookViewId="0" topLeftCell="A4">
      <selection activeCell="E15" sqref="E15"/>
    </sheetView>
  </sheetViews>
  <sheetFormatPr defaultColWidth="8.125" defaultRowHeight="14.25"/>
  <cols>
    <col min="1" max="1" width="51.875" style="27" customWidth="1"/>
    <col min="2" max="2" width="22.875" style="32" customWidth="1"/>
    <col min="3" max="16384" width="8.00390625" style="27" bestFit="1" customWidth="1"/>
  </cols>
  <sheetData>
    <row r="1" spans="1:2" s="26" customFormat="1" ht="25.5" customHeight="1">
      <c r="A1" s="33" t="s">
        <v>2632</v>
      </c>
      <c r="B1" s="34"/>
    </row>
    <row r="2" spans="1:2" s="27" customFormat="1" ht="45" customHeight="1">
      <c r="A2" s="35" t="s">
        <v>2633</v>
      </c>
      <c r="B2" s="35"/>
    </row>
    <row r="3" spans="1:2" s="27" customFormat="1" ht="30.75" customHeight="1">
      <c r="A3" s="36"/>
      <c r="B3" s="37" t="s">
        <v>2</v>
      </c>
    </row>
    <row r="4" spans="1:2" s="28" customFormat="1" ht="18" customHeight="1">
      <c r="A4" s="38" t="s">
        <v>2602</v>
      </c>
      <c r="B4" s="39" t="s">
        <v>4</v>
      </c>
    </row>
    <row r="5" spans="1:2" s="28" customFormat="1" ht="18" customHeight="1">
      <c r="A5" s="40" t="s">
        <v>2634</v>
      </c>
      <c r="B5" s="41">
        <f>B6+B12+B20+B22</f>
        <v>1300</v>
      </c>
    </row>
    <row r="6" spans="1:2" s="29" customFormat="1" ht="18" customHeight="1">
      <c r="A6" s="42" t="s">
        <v>2635</v>
      </c>
      <c r="B6" s="43">
        <f>SUM(B7:B11)</f>
        <v>100</v>
      </c>
    </row>
    <row r="7" spans="1:2" s="30" customFormat="1" ht="18" customHeight="1">
      <c r="A7" s="42" t="s">
        <v>2636</v>
      </c>
      <c r="B7" s="43"/>
    </row>
    <row r="8" spans="1:2" s="30" customFormat="1" ht="18" customHeight="1">
      <c r="A8" s="42" t="s">
        <v>2637</v>
      </c>
      <c r="B8" s="43"/>
    </row>
    <row r="9" spans="1:2" s="31" customFormat="1" ht="18" customHeight="1">
      <c r="A9" s="42" t="s">
        <v>2638</v>
      </c>
      <c r="B9" s="43">
        <v>5</v>
      </c>
    </row>
    <row r="10" spans="1:2" s="31" customFormat="1" ht="18" customHeight="1">
      <c r="A10" s="42" t="s">
        <v>2639</v>
      </c>
      <c r="B10" s="43"/>
    </row>
    <row r="11" spans="1:2" s="31" customFormat="1" ht="18" customHeight="1">
      <c r="A11" s="42" t="s">
        <v>2640</v>
      </c>
      <c r="B11" s="43">
        <v>95</v>
      </c>
    </row>
    <row r="12" spans="1:2" s="31" customFormat="1" ht="18" customHeight="1">
      <c r="A12" s="42" t="s">
        <v>2641</v>
      </c>
      <c r="B12" s="43">
        <f>SUM(B13:B19)</f>
        <v>1000</v>
      </c>
    </row>
    <row r="13" spans="1:2" s="31" customFormat="1" ht="18" customHeight="1">
      <c r="A13" s="42" t="s">
        <v>2642</v>
      </c>
      <c r="B13" s="43">
        <v>1000</v>
      </c>
    </row>
    <row r="14" spans="1:2" s="31" customFormat="1" ht="18" customHeight="1">
      <c r="A14" s="42" t="s">
        <v>2643</v>
      </c>
      <c r="B14" s="43"/>
    </row>
    <row r="15" spans="1:2" s="29" customFormat="1" ht="18" customHeight="1">
      <c r="A15" s="42" t="s">
        <v>2644</v>
      </c>
      <c r="B15" s="43"/>
    </row>
    <row r="16" spans="1:2" s="28" customFormat="1" ht="18" customHeight="1">
      <c r="A16" s="42" t="s">
        <v>2645</v>
      </c>
      <c r="B16" s="43"/>
    </row>
    <row r="17" spans="1:2" s="28" customFormat="1" ht="18" customHeight="1">
      <c r="A17" s="42" t="s">
        <v>2646</v>
      </c>
      <c r="B17" s="43"/>
    </row>
    <row r="18" spans="1:2" s="28" customFormat="1" ht="18" customHeight="1">
      <c r="A18" s="42" t="s">
        <v>2647</v>
      </c>
      <c r="B18" s="43"/>
    </row>
    <row r="19" spans="1:2" s="28" customFormat="1" ht="18" customHeight="1">
      <c r="A19" s="42" t="s">
        <v>2648</v>
      </c>
      <c r="B19" s="43"/>
    </row>
    <row r="20" spans="1:2" s="28" customFormat="1" ht="18" customHeight="1">
      <c r="A20" s="42" t="s">
        <v>2649</v>
      </c>
      <c r="B20" s="43">
        <v>100</v>
      </c>
    </row>
    <row r="21" spans="1:2" s="28" customFormat="1" ht="18" customHeight="1">
      <c r="A21" s="42" t="s">
        <v>2650</v>
      </c>
      <c r="B21" s="43">
        <v>100</v>
      </c>
    </row>
    <row r="22" spans="1:2" s="28" customFormat="1" ht="18" customHeight="1">
      <c r="A22" s="42" t="s">
        <v>2651</v>
      </c>
      <c r="B22" s="43">
        <v>100</v>
      </c>
    </row>
    <row r="23" spans="1:2" s="28" customFormat="1" ht="18" customHeight="1">
      <c r="A23" s="44" t="s">
        <v>2652</v>
      </c>
      <c r="B23" s="43">
        <v>100</v>
      </c>
    </row>
    <row r="24" spans="1:2" s="28" customFormat="1" ht="18" customHeight="1">
      <c r="A24" s="42" t="s">
        <v>2653</v>
      </c>
      <c r="B24" s="43">
        <f>B25</f>
        <v>0</v>
      </c>
    </row>
    <row r="25" spans="1:2" s="28" customFormat="1" ht="18" customHeight="1">
      <c r="A25" s="42" t="s">
        <v>2654</v>
      </c>
      <c r="B25" s="43"/>
    </row>
    <row r="26" spans="1:2" s="28" customFormat="1" ht="18" customHeight="1">
      <c r="A26" s="40" t="s">
        <v>2655</v>
      </c>
      <c r="B26" s="43">
        <v>700</v>
      </c>
    </row>
    <row r="27" spans="1:2" s="28" customFormat="1" ht="18" customHeight="1">
      <c r="A27" s="42" t="s">
        <v>2656</v>
      </c>
      <c r="B27" s="43">
        <v>700</v>
      </c>
    </row>
    <row r="28" spans="1:2" s="28" customFormat="1" ht="18" customHeight="1">
      <c r="A28" s="42" t="s">
        <v>2657</v>
      </c>
      <c r="B28" s="43">
        <v>700</v>
      </c>
    </row>
    <row r="29" spans="1:2" s="28" customFormat="1" ht="18" customHeight="1">
      <c r="A29" s="42"/>
      <c r="B29" s="43"/>
    </row>
    <row r="30" spans="1:2" s="28" customFormat="1" ht="18" customHeight="1">
      <c r="A30" s="45" t="s">
        <v>2658</v>
      </c>
      <c r="B30" s="43">
        <v>2000</v>
      </c>
    </row>
  </sheetData>
  <sheetProtection/>
  <mergeCells count="1">
    <mergeCell ref="A2:B2"/>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tabColor rgb="FF92D050"/>
  </sheetPr>
  <dimension ref="A1:B14"/>
  <sheetViews>
    <sheetView zoomScaleSheetLayoutView="100" workbookViewId="0" topLeftCell="A4">
      <selection activeCell="F6" sqref="F6"/>
    </sheetView>
  </sheetViews>
  <sheetFormatPr defaultColWidth="9.00390625" defaultRowHeight="14.25"/>
  <cols>
    <col min="1" max="1" width="49.25390625" style="14" customWidth="1"/>
    <col min="2" max="2" width="26.375" style="16" customWidth="1"/>
    <col min="3" max="255" width="9.00390625" style="14" customWidth="1"/>
  </cols>
  <sheetData>
    <row r="1" ht="18" customHeight="1">
      <c r="A1" s="14" t="s">
        <v>2659</v>
      </c>
    </row>
    <row r="2" spans="1:2" s="14" customFormat="1" ht="48" customHeight="1">
      <c r="A2" s="4" t="s">
        <v>2660</v>
      </c>
      <c r="B2" s="4"/>
    </row>
    <row r="3" s="14" customFormat="1" ht="34.5" customHeight="1">
      <c r="B3" s="17" t="s">
        <v>2</v>
      </c>
    </row>
    <row r="4" spans="1:2" s="15" customFormat="1" ht="19.5" customHeight="1">
      <c r="A4" s="18" t="s">
        <v>2547</v>
      </c>
      <c r="B4" s="19" t="s">
        <v>4</v>
      </c>
    </row>
    <row r="5" spans="1:2" s="15" customFormat="1" ht="19.5" customHeight="1">
      <c r="A5" s="20" t="s">
        <v>2001</v>
      </c>
      <c r="B5" s="19">
        <f>B6</f>
        <v>7896</v>
      </c>
    </row>
    <row r="6" spans="1:2" s="15" customFormat="1" ht="19.5" customHeight="1">
      <c r="A6" s="21" t="s">
        <v>2661</v>
      </c>
      <c r="B6" s="19">
        <f>SUM(B7:B12)</f>
        <v>7896</v>
      </c>
    </row>
    <row r="7" spans="1:2" s="15" customFormat="1" ht="19.5" customHeight="1">
      <c r="A7" s="22" t="s">
        <v>2662</v>
      </c>
      <c r="B7" s="23">
        <v>2000</v>
      </c>
    </row>
    <row r="8" spans="1:2" s="15" customFormat="1" ht="19.5" customHeight="1">
      <c r="A8" s="22" t="s">
        <v>2663</v>
      </c>
      <c r="B8" s="23">
        <v>5432</v>
      </c>
    </row>
    <row r="9" spans="1:2" s="15" customFormat="1" ht="19.5" customHeight="1">
      <c r="A9" s="22" t="s">
        <v>2664</v>
      </c>
      <c r="B9" s="23">
        <v>100</v>
      </c>
    </row>
    <row r="10" spans="1:2" s="15" customFormat="1" ht="19.5" customHeight="1">
      <c r="A10" s="22" t="s">
        <v>2665</v>
      </c>
      <c r="B10" s="23">
        <v>335</v>
      </c>
    </row>
    <row r="11" spans="1:2" s="15" customFormat="1" ht="19.5" customHeight="1">
      <c r="A11" s="22" t="s">
        <v>2666</v>
      </c>
      <c r="B11" s="23">
        <v>25</v>
      </c>
    </row>
    <row r="12" spans="1:2" s="15" customFormat="1" ht="19.5" customHeight="1">
      <c r="A12" s="22" t="s">
        <v>2667</v>
      </c>
      <c r="B12" s="23">
        <v>4</v>
      </c>
    </row>
    <row r="13" spans="1:2" s="15" customFormat="1" ht="19.5" customHeight="1">
      <c r="A13" s="21" t="s">
        <v>2668</v>
      </c>
      <c r="B13" s="24">
        <v>17698</v>
      </c>
    </row>
    <row r="14" spans="1:2" ht="48.75" customHeight="1">
      <c r="A14" s="25"/>
      <c r="B14" s="25"/>
    </row>
  </sheetData>
  <sheetProtection/>
  <mergeCells count="2">
    <mergeCell ref="A2:B2"/>
    <mergeCell ref="A14:B1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sheetPr>
    <tabColor rgb="FF92D050"/>
  </sheetPr>
  <dimension ref="A1:B20"/>
  <sheetViews>
    <sheetView zoomScaleSheetLayoutView="100" workbookViewId="0" topLeftCell="A1">
      <selection activeCell="E7" sqref="E7"/>
    </sheetView>
  </sheetViews>
  <sheetFormatPr defaultColWidth="9.00390625" defaultRowHeight="14.25"/>
  <cols>
    <col min="1" max="1" width="49.375" style="1" customWidth="1"/>
    <col min="2" max="2" width="24.125" style="3" customWidth="1"/>
    <col min="3" max="255" width="9.00390625" style="1" customWidth="1"/>
  </cols>
  <sheetData>
    <row r="1" ht="27.75" customHeight="1">
      <c r="A1" s="1" t="s">
        <v>2669</v>
      </c>
    </row>
    <row r="2" spans="1:2" s="1" customFormat="1" ht="33" customHeight="1">
      <c r="A2" s="4" t="s">
        <v>2670</v>
      </c>
      <c r="B2" s="4"/>
    </row>
    <row r="3" s="1" customFormat="1" ht="26.25" customHeight="1">
      <c r="B3" s="5" t="s">
        <v>2</v>
      </c>
    </row>
    <row r="4" spans="1:2" s="2" customFormat="1" ht="29.25" customHeight="1">
      <c r="A4" s="6" t="s">
        <v>2547</v>
      </c>
      <c r="B4" s="7" t="s">
        <v>4</v>
      </c>
    </row>
    <row r="5" spans="1:2" s="2" customFormat="1" ht="29.25" customHeight="1">
      <c r="A5" s="8" t="s">
        <v>2033</v>
      </c>
      <c r="B5" s="7">
        <f>SUM(B6)</f>
        <v>5640</v>
      </c>
    </row>
    <row r="6" spans="1:2" s="2" customFormat="1" ht="19.5" customHeight="1">
      <c r="A6" s="9" t="s">
        <v>2671</v>
      </c>
      <c r="B6" s="7">
        <f>SUM(B7:B10)</f>
        <v>5640</v>
      </c>
    </row>
    <row r="7" spans="1:2" s="2" customFormat="1" ht="19.5" customHeight="1">
      <c r="A7" s="10" t="s">
        <v>2672</v>
      </c>
      <c r="B7" s="7">
        <v>4905</v>
      </c>
    </row>
    <row r="8" spans="1:2" s="2" customFormat="1" ht="19.5" customHeight="1">
      <c r="A8" s="10" t="s">
        <v>2673</v>
      </c>
      <c r="B8" s="7">
        <v>560</v>
      </c>
    </row>
    <row r="9" spans="1:2" s="2" customFormat="1" ht="19.5" customHeight="1">
      <c r="A9" s="10" t="s">
        <v>2674</v>
      </c>
      <c r="B9" s="7">
        <v>160</v>
      </c>
    </row>
    <row r="10" spans="1:2" s="2" customFormat="1" ht="19.5" customHeight="1">
      <c r="A10" s="10" t="s">
        <v>2675</v>
      </c>
      <c r="B10" s="7">
        <v>15</v>
      </c>
    </row>
    <row r="11" spans="1:2" s="2" customFormat="1" ht="25.5" customHeight="1" hidden="1">
      <c r="A11" s="10" t="s">
        <v>2676</v>
      </c>
      <c r="B11" s="11"/>
    </row>
    <row r="12" spans="1:2" s="2" customFormat="1" ht="25.5" customHeight="1" hidden="1">
      <c r="A12" s="10" t="s">
        <v>2677</v>
      </c>
      <c r="B12" s="11"/>
    </row>
    <row r="13" spans="1:2" s="2" customFormat="1" ht="25.5" customHeight="1">
      <c r="A13" s="9" t="s">
        <v>2678</v>
      </c>
      <c r="B13" s="7"/>
    </row>
    <row r="14" spans="1:2" s="2" customFormat="1" ht="25.5" customHeight="1" hidden="1">
      <c r="A14" s="10" t="s">
        <v>2679</v>
      </c>
      <c r="B14" s="11"/>
    </row>
    <row r="15" spans="1:2" s="2" customFormat="1" ht="25.5" customHeight="1" hidden="1">
      <c r="A15" s="10" t="s">
        <v>2680</v>
      </c>
      <c r="B15" s="11"/>
    </row>
    <row r="16" spans="1:2" s="2" customFormat="1" ht="25.5" customHeight="1" hidden="1">
      <c r="A16" s="10" t="s">
        <v>2681</v>
      </c>
      <c r="B16" s="11"/>
    </row>
    <row r="17" spans="1:2" s="2" customFormat="1" ht="25.5" customHeight="1">
      <c r="A17" s="9" t="s">
        <v>2682</v>
      </c>
      <c r="B17" s="12">
        <v>19954</v>
      </c>
    </row>
    <row r="18" spans="1:2" ht="14.25">
      <c r="A18" s="13"/>
      <c r="B18" s="13"/>
    </row>
    <row r="19" spans="1:2" ht="24" customHeight="1">
      <c r="A19" s="13"/>
      <c r="B19" s="13"/>
    </row>
    <row r="20" spans="1:2" ht="24" customHeight="1">
      <c r="A20" s="13"/>
      <c r="B20" s="13"/>
    </row>
  </sheetData>
  <sheetProtection/>
  <mergeCells count="2">
    <mergeCell ref="A2:B2"/>
    <mergeCell ref="A18:B2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11"/>
  </sheetPr>
  <dimension ref="A1:F695"/>
  <sheetViews>
    <sheetView showGridLines="0" showZeros="0" tabSelected="1" workbookViewId="0" topLeftCell="A1">
      <selection activeCell="F8" sqref="F8"/>
    </sheetView>
  </sheetViews>
  <sheetFormatPr defaultColWidth="12.125" defaultRowHeight="16.5" customHeight="1"/>
  <cols>
    <col min="1" max="1" width="11.125" style="430" customWidth="1"/>
    <col min="2" max="2" width="38.50390625" style="430" customWidth="1"/>
    <col min="3" max="3" width="15.75390625" style="430" customWidth="1"/>
    <col min="4" max="256" width="12.125" style="430" customWidth="1"/>
  </cols>
  <sheetData>
    <row r="1" spans="1:6" s="359" customFormat="1" ht="14.25">
      <c r="A1" s="431" t="s">
        <v>33</v>
      </c>
      <c r="B1" s="431"/>
      <c r="C1" s="431"/>
      <c r="E1" s="393"/>
      <c r="F1" s="393"/>
    </row>
    <row r="2" spans="1:3" s="420" customFormat="1" ht="33.75" customHeight="1">
      <c r="A2" s="432" t="s">
        <v>34</v>
      </c>
      <c r="B2" s="432"/>
      <c r="C2" s="432"/>
    </row>
    <row r="3" spans="1:3" s="420" customFormat="1" ht="17.25" customHeight="1">
      <c r="A3" s="433"/>
      <c r="B3" s="433"/>
      <c r="C3" s="434" t="s">
        <v>35</v>
      </c>
    </row>
    <row r="4" spans="1:3" s="430" customFormat="1" ht="16.5" customHeight="1">
      <c r="A4" s="435" t="s">
        <v>36</v>
      </c>
      <c r="B4" s="435" t="s">
        <v>37</v>
      </c>
      <c r="C4" s="435" t="s">
        <v>38</v>
      </c>
    </row>
    <row r="5" spans="1:3" s="430" customFormat="1" ht="16.5" customHeight="1">
      <c r="A5" s="436"/>
      <c r="B5" s="435" t="s">
        <v>39</v>
      </c>
      <c r="C5" s="437">
        <f>SUM(C6,C359)</f>
        <v>25209</v>
      </c>
    </row>
    <row r="6" spans="1:3" s="430" customFormat="1" ht="16.5" customHeight="1">
      <c r="A6" s="436">
        <v>101</v>
      </c>
      <c r="B6" s="438" t="s">
        <v>40</v>
      </c>
      <c r="C6" s="437">
        <f>C7+C55+C75+C198+C263+C271+C276+C290+C299+C305+C314+C323+C326+C329+C332+C343+C347+C350+C353+C356</f>
        <v>10130</v>
      </c>
    </row>
    <row r="7" spans="1:3" s="430" customFormat="1" ht="16.5" customHeight="1">
      <c r="A7" s="436">
        <v>10101</v>
      </c>
      <c r="B7" s="438" t="s">
        <v>41</v>
      </c>
      <c r="C7" s="437">
        <f>SUM(C8,C33,C37,C40,C52)</f>
        <v>4367</v>
      </c>
    </row>
    <row r="8" spans="1:3" s="430" customFormat="1" ht="16.5" customHeight="1">
      <c r="A8" s="436">
        <v>1010101</v>
      </c>
      <c r="B8" s="438" t="s">
        <v>42</v>
      </c>
      <c r="C8" s="437">
        <f>SUM(C9:C32)</f>
        <v>2158</v>
      </c>
    </row>
    <row r="9" spans="1:3" s="430" customFormat="1" ht="16.5" customHeight="1">
      <c r="A9" s="436">
        <v>101010101</v>
      </c>
      <c r="B9" s="436" t="s">
        <v>43</v>
      </c>
      <c r="C9" s="437">
        <v>161</v>
      </c>
    </row>
    <row r="10" spans="1:3" s="430" customFormat="1" ht="16.5" customHeight="1">
      <c r="A10" s="436">
        <v>101010102</v>
      </c>
      <c r="B10" s="436" t="s">
        <v>44</v>
      </c>
      <c r="C10" s="437">
        <v>1</v>
      </c>
    </row>
    <row r="11" spans="1:3" s="430" customFormat="1" ht="16.5" customHeight="1">
      <c r="A11" s="436">
        <v>101010103</v>
      </c>
      <c r="B11" s="436" t="s">
        <v>45</v>
      </c>
      <c r="C11" s="437">
        <v>1863</v>
      </c>
    </row>
    <row r="12" spans="1:3" s="430" customFormat="1" ht="16.5" customHeight="1">
      <c r="A12" s="436">
        <v>101010104</v>
      </c>
      <c r="B12" s="436" t="s">
        <v>46</v>
      </c>
      <c r="C12" s="437">
        <v>1</v>
      </c>
    </row>
    <row r="13" spans="1:3" s="430" customFormat="1" ht="16.5" customHeight="1" hidden="1">
      <c r="A13" s="436">
        <v>101010105</v>
      </c>
      <c r="B13" s="436" t="s">
        <v>47</v>
      </c>
      <c r="C13" s="437">
        <v>0</v>
      </c>
    </row>
    <row r="14" spans="1:3" s="430" customFormat="1" ht="16.5" customHeight="1">
      <c r="A14" s="436">
        <v>101010106</v>
      </c>
      <c r="B14" s="436" t="s">
        <v>48</v>
      </c>
      <c r="C14" s="437">
        <v>113</v>
      </c>
    </row>
    <row r="15" spans="1:3" s="430" customFormat="1" ht="16.5" customHeight="1">
      <c r="A15" s="436">
        <v>101010119</v>
      </c>
      <c r="B15" s="436" t="s">
        <v>49</v>
      </c>
      <c r="C15" s="437">
        <v>158</v>
      </c>
    </row>
    <row r="16" spans="1:3" s="430" customFormat="1" ht="16.5" customHeight="1">
      <c r="A16" s="436">
        <v>101010120</v>
      </c>
      <c r="B16" s="436" t="s">
        <v>50</v>
      </c>
      <c r="C16" s="437">
        <v>4</v>
      </c>
    </row>
    <row r="17" spans="1:3" s="430" customFormat="1" ht="16.5" customHeight="1">
      <c r="A17" s="436">
        <v>101010121</v>
      </c>
      <c r="B17" s="436" t="s">
        <v>51</v>
      </c>
      <c r="C17" s="437">
        <v>-72</v>
      </c>
    </row>
    <row r="18" spans="1:3" s="430" customFormat="1" ht="16.5" customHeight="1" hidden="1">
      <c r="A18" s="436">
        <v>101010122</v>
      </c>
      <c r="B18" s="436" t="s">
        <v>52</v>
      </c>
      <c r="C18" s="437">
        <v>0</v>
      </c>
    </row>
    <row r="19" spans="1:3" s="430" customFormat="1" ht="16.5" customHeight="1" hidden="1">
      <c r="A19" s="436">
        <v>101010125</v>
      </c>
      <c r="B19" s="436" t="s">
        <v>53</v>
      </c>
      <c r="C19" s="437">
        <v>0</v>
      </c>
    </row>
    <row r="20" spans="1:3" s="430" customFormat="1" ht="16.5" customHeight="1" hidden="1">
      <c r="A20" s="436">
        <v>101010127</v>
      </c>
      <c r="B20" s="436" t="s">
        <v>54</v>
      </c>
      <c r="C20" s="437">
        <v>0</v>
      </c>
    </row>
    <row r="21" spans="1:3" s="430" customFormat="1" ht="16.5" customHeight="1">
      <c r="A21" s="436">
        <v>101010129</v>
      </c>
      <c r="B21" s="436" t="s">
        <v>55</v>
      </c>
      <c r="C21" s="437">
        <v>-57</v>
      </c>
    </row>
    <row r="22" spans="1:3" s="430" customFormat="1" ht="16.5" customHeight="1" hidden="1">
      <c r="A22" s="436">
        <v>101010130</v>
      </c>
      <c r="B22" s="436" t="s">
        <v>56</v>
      </c>
      <c r="C22" s="437">
        <v>0</v>
      </c>
    </row>
    <row r="23" spans="1:3" s="430" customFormat="1" ht="16.5" customHeight="1" hidden="1">
      <c r="A23" s="436">
        <v>101010131</v>
      </c>
      <c r="B23" s="436" t="s">
        <v>57</v>
      </c>
      <c r="C23" s="437">
        <v>0</v>
      </c>
    </row>
    <row r="24" spans="1:3" s="430" customFormat="1" ht="16.5" customHeight="1" hidden="1">
      <c r="A24" s="436">
        <v>101010132</v>
      </c>
      <c r="B24" s="436" t="s">
        <v>58</v>
      </c>
      <c r="C24" s="437">
        <v>0</v>
      </c>
    </row>
    <row r="25" spans="1:3" s="430" customFormat="1" ht="16.5" customHeight="1" hidden="1">
      <c r="A25" s="436">
        <v>101010133</v>
      </c>
      <c r="B25" s="436" t="s">
        <v>59</v>
      </c>
      <c r="C25" s="437">
        <v>0</v>
      </c>
    </row>
    <row r="26" spans="1:3" s="430" customFormat="1" ht="16.5" customHeight="1">
      <c r="A26" s="436">
        <v>101010136</v>
      </c>
      <c r="B26" s="436" t="s">
        <v>60</v>
      </c>
      <c r="C26" s="437">
        <v>-6</v>
      </c>
    </row>
    <row r="27" spans="1:3" s="430" customFormat="1" ht="16.5" customHeight="1" hidden="1">
      <c r="A27" s="436">
        <v>101010137</v>
      </c>
      <c r="B27" s="436" t="s">
        <v>61</v>
      </c>
      <c r="C27" s="437">
        <v>0</v>
      </c>
    </row>
    <row r="28" spans="1:3" s="430" customFormat="1" ht="17.25" customHeight="1">
      <c r="A28" s="436">
        <v>101010138</v>
      </c>
      <c r="B28" s="436" t="s">
        <v>62</v>
      </c>
      <c r="C28" s="437">
        <v>-8</v>
      </c>
    </row>
    <row r="29" spans="1:3" s="430" customFormat="1" ht="16.5" customHeight="1" hidden="1">
      <c r="A29" s="436">
        <v>101010150</v>
      </c>
      <c r="B29" s="436" t="s">
        <v>63</v>
      </c>
      <c r="C29" s="437">
        <v>0</v>
      </c>
    </row>
    <row r="30" spans="1:3" s="430" customFormat="1" ht="16.5" customHeight="1" hidden="1">
      <c r="A30" s="436">
        <v>101010151</v>
      </c>
      <c r="B30" s="436" t="s">
        <v>64</v>
      </c>
      <c r="C30" s="437">
        <v>0</v>
      </c>
    </row>
    <row r="31" spans="1:3" s="430" customFormat="1" ht="16.5" customHeight="1" hidden="1">
      <c r="A31" s="436">
        <v>101010152</v>
      </c>
      <c r="B31" s="436" t="s">
        <v>65</v>
      </c>
      <c r="C31" s="437">
        <v>0</v>
      </c>
    </row>
    <row r="32" spans="1:3" s="430" customFormat="1" ht="16.5" customHeight="1" hidden="1">
      <c r="A32" s="436">
        <v>101010153</v>
      </c>
      <c r="B32" s="436" t="s">
        <v>66</v>
      </c>
      <c r="C32" s="437">
        <v>0</v>
      </c>
    </row>
    <row r="33" spans="1:3" s="430" customFormat="1" ht="16.5" customHeight="1" hidden="1">
      <c r="A33" s="436">
        <v>1010102</v>
      </c>
      <c r="B33" s="438" t="s">
        <v>67</v>
      </c>
      <c r="C33" s="437">
        <f>SUM(C34:C36)</f>
        <v>0</v>
      </c>
    </row>
    <row r="34" spans="1:3" s="430" customFormat="1" ht="16.5" customHeight="1" hidden="1">
      <c r="A34" s="436">
        <v>101010201</v>
      </c>
      <c r="B34" s="436" t="s">
        <v>68</v>
      </c>
      <c r="C34" s="437"/>
    </row>
    <row r="35" spans="1:3" s="430" customFormat="1" ht="16.5" customHeight="1" hidden="1">
      <c r="A35" s="436">
        <v>101010220</v>
      </c>
      <c r="B35" s="436" t="s">
        <v>69</v>
      </c>
      <c r="C35" s="437"/>
    </row>
    <row r="36" spans="1:3" s="430" customFormat="1" ht="16.5" customHeight="1" hidden="1">
      <c r="A36" s="436">
        <v>101010221</v>
      </c>
      <c r="B36" s="436" t="s">
        <v>70</v>
      </c>
      <c r="C36" s="437"/>
    </row>
    <row r="37" spans="1:3" s="430" customFormat="1" ht="16.5" customHeight="1" hidden="1">
      <c r="A37" s="436">
        <v>1010103</v>
      </c>
      <c r="B37" s="438" t="s">
        <v>71</v>
      </c>
      <c r="C37" s="437">
        <f>C38+C39</f>
        <v>0</v>
      </c>
    </row>
    <row r="38" spans="1:3" s="430" customFormat="1" ht="16.5" customHeight="1" hidden="1">
      <c r="A38" s="436">
        <v>101010301</v>
      </c>
      <c r="B38" s="436" t="s">
        <v>72</v>
      </c>
      <c r="C38" s="437"/>
    </row>
    <row r="39" spans="1:3" s="430" customFormat="1" ht="16.5" customHeight="1" hidden="1">
      <c r="A39" s="436">
        <v>101010302</v>
      </c>
      <c r="B39" s="436" t="s">
        <v>73</v>
      </c>
      <c r="C39" s="437"/>
    </row>
    <row r="40" spans="1:3" s="430" customFormat="1" ht="16.5" customHeight="1">
      <c r="A40" s="436">
        <v>1010104</v>
      </c>
      <c r="B40" s="438" t="s">
        <v>74</v>
      </c>
      <c r="C40" s="437">
        <f>SUM(C41:C51)</f>
        <v>2209</v>
      </c>
    </row>
    <row r="41" spans="1:3" s="430" customFormat="1" ht="16.5" customHeight="1">
      <c r="A41" s="436">
        <v>101010401</v>
      </c>
      <c r="B41" s="436" t="s">
        <v>75</v>
      </c>
      <c r="C41" s="437">
        <v>2375</v>
      </c>
    </row>
    <row r="42" spans="1:3" s="430" customFormat="1" ht="16.5" customHeight="1" hidden="1">
      <c r="A42" s="436">
        <v>101010402</v>
      </c>
      <c r="B42" s="436" t="s">
        <v>76</v>
      </c>
      <c r="C42" s="437">
        <v>0</v>
      </c>
    </row>
    <row r="43" spans="1:3" s="430" customFormat="1" ht="16.5" customHeight="1" hidden="1">
      <c r="A43" s="436">
        <v>101010403</v>
      </c>
      <c r="B43" s="436" t="s">
        <v>77</v>
      </c>
      <c r="C43" s="437">
        <v>0</v>
      </c>
    </row>
    <row r="44" spans="1:3" s="430" customFormat="1" ht="16.5" customHeight="1">
      <c r="A44" s="436">
        <v>101010420</v>
      </c>
      <c r="B44" s="436" t="s">
        <v>78</v>
      </c>
      <c r="C44" s="437">
        <v>3</v>
      </c>
    </row>
    <row r="45" spans="1:3" s="430" customFormat="1" ht="16.5" customHeight="1" hidden="1">
      <c r="A45" s="436">
        <v>101010421</v>
      </c>
      <c r="B45" s="436" t="s">
        <v>79</v>
      </c>
      <c r="C45" s="437">
        <v>0</v>
      </c>
    </row>
    <row r="46" spans="1:3" s="430" customFormat="1" ht="16.5" customHeight="1" hidden="1">
      <c r="A46" s="436">
        <v>101010422</v>
      </c>
      <c r="B46" s="436" t="s">
        <v>80</v>
      </c>
      <c r="C46" s="437">
        <v>0</v>
      </c>
    </row>
    <row r="47" spans="1:3" s="430" customFormat="1" ht="16.5" customHeight="1">
      <c r="A47" s="436">
        <v>101010426</v>
      </c>
      <c r="B47" s="436" t="s">
        <v>81</v>
      </c>
      <c r="C47" s="437">
        <v>-86</v>
      </c>
    </row>
    <row r="48" spans="1:3" s="430" customFormat="1" ht="16.5" customHeight="1" hidden="1">
      <c r="A48" s="436">
        <v>101010427</v>
      </c>
      <c r="B48" s="436" t="s">
        <v>82</v>
      </c>
      <c r="C48" s="437">
        <v>0</v>
      </c>
    </row>
    <row r="49" spans="1:3" s="430" customFormat="1" ht="16.5" customHeight="1">
      <c r="A49" s="436">
        <v>101010428</v>
      </c>
      <c r="B49" s="436" t="s">
        <v>83</v>
      </c>
      <c r="C49" s="437">
        <v>-83</v>
      </c>
    </row>
    <row r="50" spans="1:3" s="430" customFormat="1" ht="16.5" customHeight="1" hidden="1">
      <c r="A50" s="436">
        <v>101010429</v>
      </c>
      <c r="B50" s="436" t="s">
        <v>84</v>
      </c>
      <c r="C50" s="437">
        <v>0</v>
      </c>
    </row>
    <row r="51" spans="1:3" s="430" customFormat="1" ht="16.5" customHeight="1" hidden="1">
      <c r="A51" s="436">
        <v>101010461</v>
      </c>
      <c r="B51" s="436" t="s">
        <v>85</v>
      </c>
      <c r="C51" s="437">
        <v>0</v>
      </c>
    </row>
    <row r="52" spans="1:3" s="430" customFormat="1" ht="16.5" customHeight="1" hidden="1">
      <c r="A52" s="436">
        <v>1010105</v>
      </c>
      <c r="B52" s="438" t="s">
        <v>86</v>
      </c>
      <c r="C52" s="437">
        <f>SUM(C53:C54)</f>
        <v>0</v>
      </c>
    </row>
    <row r="53" spans="1:3" s="430" customFormat="1" ht="16.5" customHeight="1" hidden="1">
      <c r="A53" s="436">
        <v>101010501</v>
      </c>
      <c r="B53" s="436" t="s">
        <v>87</v>
      </c>
      <c r="C53" s="437"/>
    </row>
    <row r="54" spans="1:3" s="430" customFormat="1" ht="16.5" customHeight="1" hidden="1">
      <c r="A54" s="436">
        <v>101010502</v>
      </c>
      <c r="B54" s="436" t="s">
        <v>88</v>
      </c>
      <c r="C54" s="437"/>
    </row>
    <row r="55" spans="1:3" s="430" customFormat="1" ht="16.5" customHeight="1" hidden="1">
      <c r="A55" s="436">
        <v>10102</v>
      </c>
      <c r="B55" s="438" t="s">
        <v>89</v>
      </c>
      <c r="C55" s="437">
        <f>SUM(C56,C68,C74)</f>
        <v>0</v>
      </c>
    </row>
    <row r="56" spans="1:3" s="430" customFormat="1" ht="16.5" customHeight="1" hidden="1">
      <c r="A56" s="436">
        <v>1010201</v>
      </c>
      <c r="B56" s="438" t="s">
        <v>90</v>
      </c>
      <c r="C56" s="437">
        <f>SUM(C57:C67)</f>
        <v>0</v>
      </c>
    </row>
    <row r="57" spans="1:3" s="430" customFormat="1" ht="16.5" customHeight="1" hidden="1">
      <c r="A57" s="436">
        <v>101020101</v>
      </c>
      <c r="B57" s="436" t="s">
        <v>91</v>
      </c>
      <c r="C57" s="437"/>
    </row>
    <row r="58" spans="1:3" s="430" customFormat="1" ht="16.5" customHeight="1" hidden="1">
      <c r="A58" s="436">
        <v>101020102</v>
      </c>
      <c r="B58" s="436" t="s">
        <v>92</v>
      </c>
      <c r="C58" s="437"/>
    </row>
    <row r="59" spans="1:3" s="430" customFormat="1" ht="16.5" customHeight="1" hidden="1">
      <c r="A59" s="436">
        <v>101020103</v>
      </c>
      <c r="B59" s="436" t="s">
        <v>93</v>
      </c>
      <c r="C59" s="437"/>
    </row>
    <row r="60" spans="1:3" s="430" customFormat="1" ht="16.5" customHeight="1" hidden="1">
      <c r="A60" s="436">
        <v>101020104</v>
      </c>
      <c r="B60" s="436" t="s">
        <v>94</v>
      </c>
      <c r="C60" s="437"/>
    </row>
    <row r="61" spans="1:3" s="430" customFormat="1" ht="16.5" customHeight="1" hidden="1">
      <c r="A61" s="436">
        <v>101020105</v>
      </c>
      <c r="B61" s="436" t="s">
        <v>95</v>
      </c>
      <c r="C61" s="437"/>
    </row>
    <row r="62" spans="1:3" s="430" customFormat="1" ht="16.5" customHeight="1" hidden="1">
      <c r="A62" s="436">
        <v>101020106</v>
      </c>
      <c r="B62" s="436" t="s">
        <v>96</v>
      </c>
      <c r="C62" s="437"/>
    </row>
    <row r="63" spans="1:3" s="430" customFormat="1" ht="16.5" customHeight="1" hidden="1">
      <c r="A63" s="436">
        <v>101020107</v>
      </c>
      <c r="B63" s="436" t="s">
        <v>97</v>
      </c>
      <c r="C63" s="437"/>
    </row>
    <row r="64" spans="1:3" s="430" customFormat="1" ht="16.5" customHeight="1" hidden="1">
      <c r="A64" s="436">
        <v>101020119</v>
      </c>
      <c r="B64" s="436" t="s">
        <v>98</v>
      </c>
      <c r="C64" s="437"/>
    </row>
    <row r="65" spans="1:3" s="430" customFormat="1" ht="16.5" customHeight="1" hidden="1">
      <c r="A65" s="436">
        <v>101020120</v>
      </c>
      <c r="B65" s="436" t="s">
        <v>99</v>
      </c>
      <c r="C65" s="437"/>
    </row>
    <row r="66" spans="1:3" s="430" customFormat="1" ht="16.5" customHeight="1" hidden="1">
      <c r="A66" s="436">
        <v>101020121</v>
      </c>
      <c r="B66" s="436" t="s">
        <v>100</v>
      </c>
      <c r="C66" s="437"/>
    </row>
    <row r="67" spans="1:3" s="430" customFormat="1" ht="16.5" customHeight="1" hidden="1">
      <c r="A67" s="436">
        <v>101020129</v>
      </c>
      <c r="B67" s="436" t="s">
        <v>101</v>
      </c>
      <c r="C67" s="437"/>
    </row>
    <row r="68" spans="1:3" s="430" customFormat="1" ht="16.5" customHeight="1" hidden="1">
      <c r="A68" s="436">
        <v>1010202</v>
      </c>
      <c r="B68" s="438" t="s">
        <v>102</v>
      </c>
      <c r="C68" s="437">
        <f>SUM(C69:C73)</f>
        <v>0</v>
      </c>
    </row>
    <row r="69" spans="1:3" s="430" customFormat="1" ht="16.5" customHeight="1" hidden="1">
      <c r="A69" s="436">
        <v>101020202</v>
      </c>
      <c r="B69" s="436" t="s">
        <v>103</v>
      </c>
      <c r="C69" s="437"/>
    </row>
    <row r="70" spans="1:3" s="430" customFormat="1" ht="16.5" customHeight="1" hidden="1">
      <c r="A70" s="436">
        <v>101020209</v>
      </c>
      <c r="B70" s="436" t="s">
        <v>104</v>
      </c>
      <c r="C70" s="437"/>
    </row>
    <row r="71" spans="1:3" s="430" customFormat="1" ht="16.5" customHeight="1" hidden="1">
      <c r="A71" s="436">
        <v>101020220</v>
      </c>
      <c r="B71" s="436" t="s">
        <v>105</v>
      </c>
      <c r="C71" s="437"/>
    </row>
    <row r="72" spans="1:3" s="430" customFormat="1" ht="16.5" customHeight="1" hidden="1">
      <c r="A72" s="436">
        <v>101020221</v>
      </c>
      <c r="B72" s="436" t="s">
        <v>106</v>
      </c>
      <c r="C72" s="437"/>
    </row>
    <row r="73" spans="1:3" s="430" customFormat="1" ht="16.5" customHeight="1" hidden="1">
      <c r="A73" s="436">
        <v>101020229</v>
      </c>
      <c r="B73" s="436" t="s">
        <v>107</v>
      </c>
      <c r="C73" s="437"/>
    </row>
    <row r="74" spans="1:3" s="430" customFormat="1" ht="16.5" customHeight="1" hidden="1">
      <c r="A74" s="436">
        <v>1010203</v>
      </c>
      <c r="B74" s="438" t="s">
        <v>108</v>
      </c>
      <c r="C74" s="437"/>
    </row>
    <row r="75" spans="1:3" s="430" customFormat="1" ht="16.5" customHeight="1">
      <c r="A75" s="436">
        <v>10104</v>
      </c>
      <c r="B75" s="438" t="s">
        <v>109</v>
      </c>
      <c r="C75" s="437">
        <f>SUM(C76:C92,C96:C101,C105,C110:C111,C115:C121,C138:C139,C142:C144,C149,C154,C159,C164,C169,C174,C179,C184,C189,C194)</f>
        <v>885</v>
      </c>
    </row>
    <row r="76" spans="1:3" s="430" customFormat="1" ht="16.5" customHeight="1" hidden="1">
      <c r="A76" s="436">
        <v>1010401</v>
      </c>
      <c r="B76" s="438" t="s">
        <v>110</v>
      </c>
      <c r="C76" s="437"/>
    </row>
    <row r="77" spans="1:3" s="430" customFormat="1" ht="16.5" customHeight="1" hidden="1">
      <c r="A77" s="436">
        <v>1010402</v>
      </c>
      <c r="B77" s="438" t="s">
        <v>111</v>
      </c>
      <c r="C77" s="437"/>
    </row>
    <row r="78" spans="1:3" s="430" customFormat="1" ht="16.5" customHeight="1" hidden="1">
      <c r="A78" s="436">
        <v>1010403</v>
      </c>
      <c r="B78" s="438" t="s">
        <v>112</v>
      </c>
      <c r="C78" s="437"/>
    </row>
    <row r="79" spans="1:3" s="430" customFormat="1" ht="16.5" customHeight="1" hidden="1">
      <c r="A79" s="436">
        <v>1010404</v>
      </c>
      <c r="B79" s="438" t="s">
        <v>113</v>
      </c>
      <c r="C79" s="437"/>
    </row>
    <row r="80" spans="1:3" s="430" customFormat="1" ht="16.5" customHeight="1" hidden="1">
      <c r="A80" s="436">
        <v>1010405</v>
      </c>
      <c r="B80" s="438" t="s">
        <v>114</v>
      </c>
      <c r="C80" s="437"/>
    </row>
    <row r="81" spans="1:3" s="430" customFormat="1" ht="16.5" customHeight="1" hidden="1">
      <c r="A81" s="436">
        <v>1010406</v>
      </c>
      <c r="B81" s="438" t="s">
        <v>115</v>
      </c>
      <c r="C81" s="437"/>
    </row>
    <row r="82" spans="1:3" s="430" customFormat="1" ht="16.5" customHeight="1" hidden="1">
      <c r="A82" s="436">
        <v>1010407</v>
      </c>
      <c r="B82" s="438" t="s">
        <v>116</v>
      </c>
      <c r="C82" s="437"/>
    </row>
    <row r="83" spans="1:3" s="430" customFormat="1" ht="16.5" customHeight="1" hidden="1">
      <c r="A83" s="436">
        <v>1010408</v>
      </c>
      <c r="B83" s="438" t="s">
        <v>117</v>
      </c>
      <c r="C83" s="437"/>
    </row>
    <row r="84" spans="1:3" s="430" customFormat="1" ht="16.5" customHeight="1" hidden="1">
      <c r="A84" s="436">
        <v>1010409</v>
      </c>
      <c r="B84" s="438" t="s">
        <v>118</v>
      </c>
      <c r="C84" s="437"/>
    </row>
    <row r="85" spans="1:3" s="430" customFormat="1" ht="16.5" customHeight="1" hidden="1">
      <c r="A85" s="436">
        <v>1010410</v>
      </c>
      <c r="B85" s="438" t="s">
        <v>119</v>
      </c>
      <c r="C85" s="437"/>
    </row>
    <row r="86" spans="1:3" s="430" customFormat="1" ht="16.5" customHeight="1" hidden="1">
      <c r="A86" s="436">
        <v>1010411</v>
      </c>
      <c r="B86" s="438" t="s">
        <v>120</v>
      </c>
      <c r="C86" s="437"/>
    </row>
    <row r="87" spans="1:3" s="430" customFormat="1" ht="16.5" customHeight="1" hidden="1">
      <c r="A87" s="436">
        <v>1010412</v>
      </c>
      <c r="B87" s="438" t="s">
        <v>121</v>
      </c>
      <c r="C87" s="437"/>
    </row>
    <row r="88" spans="1:3" s="430" customFormat="1" ht="16.5" customHeight="1" hidden="1">
      <c r="A88" s="436">
        <v>1010413</v>
      </c>
      <c r="B88" s="438" t="s">
        <v>122</v>
      </c>
      <c r="C88" s="437"/>
    </row>
    <row r="89" spans="1:3" s="430" customFormat="1" ht="16.5" customHeight="1" hidden="1">
      <c r="A89" s="436">
        <v>1010414</v>
      </c>
      <c r="B89" s="438" t="s">
        <v>123</v>
      </c>
      <c r="C89" s="437"/>
    </row>
    <row r="90" spans="1:3" s="430" customFormat="1" ht="16.5" customHeight="1" hidden="1">
      <c r="A90" s="436">
        <v>1010415</v>
      </c>
      <c r="B90" s="438" t="s">
        <v>124</v>
      </c>
      <c r="C90" s="437"/>
    </row>
    <row r="91" spans="1:3" s="430" customFormat="1" ht="16.5" customHeight="1" hidden="1">
      <c r="A91" s="436">
        <v>1010416</v>
      </c>
      <c r="B91" s="438" t="s">
        <v>125</v>
      </c>
      <c r="C91" s="437"/>
    </row>
    <row r="92" spans="1:3" s="430" customFormat="1" ht="16.5" customHeight="1" hidden="1">
      <c r="A92" s="436">
        <v>1010417</v>
      </c>
      <c r="B92" s="438" t="s">
        <v>126</v>
      </c>
      <c r="C92" s="437">
        <f>SUM(C93:C95)</f>
        <v>0</v>
      </c>
    </row>
    <row r="93" spans="1:3" s="430" customFormat="1" ht="16.5" customHeight="1" hidden="1">
      <c r="A93" s="436">
        <v>101041701</v>
      </c>
      <c r="B93" s="436" t="s">
        <v>127</v>
      </c>
      <c r="C93" s="437"/>
    </row>
    <row r="94" spans="1:3" s="430" customFormat="1" ht="16.5" customHeight="1" hidden="1">
      <c r="A94" s="436">
        <v>101041702</v>
      </c>
      <c r="B94" s="436" t="s">
        <v>128</v>
      </c>
      <c r="C94" s="437"/>
    </row>
    <row r="95" spans="1:3" s="430" customFormat="1" ht="16.5" customHeight="1" hidden="1">
      <c r="A95" s="436">
        <v>101041709</v>
      </c>
      <c r="B95" s="436" t="s">
        <v>129</v>
      </c>
      <c r="C95" s="437"/>
    </row>
    <row r="96" spans="1:3" s="430" customFormat="1" ht="16.5" customHeight="1" hidden="1">
      <c r="A96" s="436">
        <v>1010418</v>
      </c>
      <c r="B96" s="438" t="s">
        <v>130</v>
      </c>
      <c r="C96" s="437"/>
    </row>
    <row r="97" spans="1:3" s="430" customFormat="1" ht="16.5" customHeight="1" hidden="1">
      <c r="A97" s="436">
        <v>1010419</v>
      </c>
      <c r="B97" s="438" t="s">
        <v>131</v>
      </c>
      <c r="C97" s="437"/>
    </row>
    <row r="98" spans="1:3" s="430" customFormat="1" ht="16.5" customHeight="1" hidden="1">
      <c r="A98" s="436">
        <v>1010420</v>
      </c>
      <c r="B98" s="438" t="s">
        <v>132</v>
      </c>
      <c r="C98" s="437"/>
    </row>
    <row r="99" spans="1:3" s="430" customFormat="1" ht="16.5" customHeight="1" hidden="1">
      <c r="A99" s="436">
        <v>1010421</v>
      </c>
      <c r="B99" s="438" t="s">
        <v>133</v>
      </c>
      <c r="C99" s="437"/>
    </row>
    <row r="100" spans="1:3" s="430" customFormat="1" ht="16.5" customHeight="1" hidden="1">
      <c r="A100" s="436">
        <v>1010422</v>
      </c>
      <c r="B100" s="438" t="s">
        <v>134</v>
      </c>
      <c r="C100" s="437"/>
    </row>
    <row r="101" spans="1:3" s="430" customFormat="1" ht="16.5" customHeight="1" hidden="1">
      <c r="A101" s="436">
        <v>1010423</v>
      </c>
      <c r="B101" s="438" t="s">
        <v>135</v>
      </c>
      <c r="C101" s="437">
        <f>SUM(C102:C104)</f>
        <v>0</v>
      </c>
    </row>
    <row r="102" spans="1:3" s="430" customFormat="1" ht="16.5" customHeight="1" hidden="1">
      <c r="A102" s="436">
        <v>101042303</v>
      </c>
      <c r="B102" s="436" t="s">
        <v>136</v>
      </c>
      <c r="C102" s="437"/>
    </row>
    <row r="103" spans="1:3" s="430" customFormat="1" ht="16.5" customHeight="1" hidden="1">
      <c r="A103" s="436">
        <v>101042304</v>
      </c>
      <c r="B103" s="436" t="s">
        <v>137</v>
      </c>
      <c r="C103" s="437"/>
    </row>
    <row r="104" spans="1:3" s="430" customFormat="1" ht="16.5" customHeight="1" hidden="1">
      <c r="A104" s="436">
        <v>101042309</v>
      </c>
      <c r="B104" s="436" t="s">
        <v>138</v>
      </c>
      <c r="C104" s="437"/>
    </row>
    <row r="105" spans="1:3" s="430" customFormat="1" ht="16.5" customHeight="1" hidden="1">
      <c r="A105" s="436">
        <v>1010424</v>
      </c>
      <c r="B105" s="438" t="s">
        <v>139</v>
      </c>
      <c r="C105" s="437">
        <f>SUM(C106:C109)</f>
        <v>0</v>
      </c>
    </row>
    <row r="106" spans="1:3" s="430" customFormat="1" ht="16.5" customHeight="1" hidden="1">
      <c r="A106" s="436">
        <v>101042402</v>
      </c>
      <c r="B106" s="436" t="s">
        <v>140</v>
      </c>
      <c r="C106" s="437"/>
    </row>
    <row r="107" spans="1:3" s="430" customFormat="1" ht="16.5" customHeight="1" hidden="1">
      <c r="A107" s="436">
        <v>101042403</v>
      </c>
      <c r="B107" s="436" t="s">
        <v>141</v>
      </c>
      <c r="C107" s="437"/>
    </row>
    <row r="108" spans="1:3" s="430" customFormat="1" ht="16.5" customHeight="1" hidden="1">
      <c r="A108" s="436">
        <v>101042404</v>
      </c>
      <c r="B108" s="436" t="s">
        <v>142</v>
      </c>
      <c r="C108" s="437"/>
    </row>
    <row r="109" spans="1:3" s="430" customFormat="1" ht="16.5" customHeight="1" hidden="1">
      <c r="A109" s="436">
        <v>101042409</v>
      </c>
      <c r="B109" s="436" t="s">
        <v>143</v>
      </c>
      <c r="C109" s="437"/>
    </row>
    <row r="110" spans="1:3" s="430" customFormat="1" ht="16.5" customHeight="1" hidden="1">
      <c r="A110" s="436">
        <v>1010425</v>
      </c>
      <c r="B110" s="438" t="s">
        <v>144</v>
      </c>
      <c r="C110" s="437"/>
    </row>
    <row r="111" spans="1:3" s="430" customFormat="1" ht="16.5" customHeight="1" hidden="1">
      <c r="A111" s="436">
        <v>1010426</v>
      </c>
      <c r="B111" s="438" t="s">
        <v>145</v>
      </c>
      <c r="C111" s="437">
        <f>SUM(C112:C114)</f>
        <v>0</v>
      </c>
    </row>
    <row r="112" spans="1:3" s="430" customFormat="1" ht="16.5" customHeight="1" hidden="1">
      <c r="A112" s="436">
        <v>101042601</v>
      </c>
      <c r="B112" s="436" t="s">
        <v>146</v>
      </c>
      <c r="C112" s="437"/>
    </row>
    <row r="113" spans="1:3" s="430" customFormat="1" ht="16.5" customHeight="1" hidden="1">
      <c r="A113" s="436">
        <v>101042602</v>
      </c>
      <c r="B113" s="436" t="s">
        <v>147</v>
      </c>
      <c r="C113" s="437"/>
    </row>
    <row r="114" spans="1:3" s="430" customFormat="1" ht="16.5" customHeight="1" hidden="1">
      <c r="A114" s="436">
        <v>101042609</v>
      </c>
      <c r="B114" s="436" t="s">
        <v>148</v>
      </c>
      <c r="C114" s="437"/>
    </row>
    <row r="115" spans="1:3" s="430" customFormat="1" ht="16.5" customHeight="1" hidden="1">
      <c r="A115" s="436">
        <v>1010427</v>
      </c>
      <c r="B115" s="438" t="s">
        <v>149</v>
      </c>
      <c r="C115" s="437"/>
    </row>
    <row r="116" spans="1:3" s="430" customFormat="1" ht="16.5" customHeight="1" hidden="1">
      <c r="A116" s="436">
        <v>1010428</v>
      </c>
      <c r="B116" s="438" t="s">
        <v>150</v>
      </c>
      <c r="C116" s="437"/>
    </row>
    <row r="117" spans="1:3" s="430" customFormat="1" ht="16.5" customHeight="1" hidden="1">
      <c r="A117" s="436">
        <v>1010429</v>
      </c>
      <c r="B117" s="438" t="s">
        <v>151</v>
      </c>
      <c r="C117" s="437"/>
    </row>
    <row r="118" spans="1:3" s="430" customFormat="1" ht="16.5" customHeight="1" hidden="1">
      <c r="A118" s="436">
        <v>1010430</v>
      </c>
      <c r="B118" s="438" t="s">
        <v>152</v>
      </c>
      <c r="C118" s="437"/>
    </row>
    <row r="119" spans="1:3" s="430" customFormat="1" ht="16.5" customHeight="1">
      <c r="A119" s="436">
        <v>1010431</v>
      </c>
      <c r="B119" s="438" t="s">
        <v>153</v>
      </c>
      <c r="C119" s="437">
        <v>1</v>
      </c>
    </row>
    <row r="120" spans="1:3" s="430" customFormat="1" ht="16.5" customHeight="1">
      <c r="A120" s="436">
        <v>1010432</v>
      </c>
      <c r="B120" s="438" t="s">
        <v>154</v>
      </c>
      <c r="C120" s="437">
        <v>4</v>
      </c>
    </row>
    <row r="121" spans="1:3" s="430" customFormat="1" ht="16.5" customHeight="1">
      <c r="A121" s="436">
        <v>1010433</v>
      </c>
      <c r="B121" s="438" t="s">
        <v>155</v>
      </c>
      <c r="C121" s="437">
        <f>SUM(C122:C137)</f>
        <v>689</v>
      </c>
    </row>
    <row r="122" spans="1:3" s="430" customFormat="1" ht="16.5" customHeight="1" hidden="1">
      <c r="A122" s="436">
        <v>101043302</v>
      </c>
      <c r="B122" s="436" t="s">
        <v>156</v>
      </c>
      <c r="C122" s="437"/>
    </row>
    <row r="123" spans="1:3" s="430" customFormat="1" ht="16.5" customHeight="1" hidden="1">
      <c r="A123" s="436">
        <v>101043303</v>
      </c>
      <c r="B123" s="436" t="s">
        <v>157</v>
      </c>
      <c r="C123" s="437"/>
    </row>
    <row r="124" spans="1:3" s="430" customFormat="1" ht="16.5" customHeight="1" hidden="1">
      <c r="A124" s="436">
        <v>101043304</v>
      </c>
      <c r="B124" s="436" t="s">
        <v>158</v>
      </c>
      <c r="C124" s="437"/>
    </row>
    <row r="125" spans="1:3" s="430" customFormat="1" ht="16.5" customHeight="1" hidden="1">
      <c r="A125" s="436">
        <v>101043308</v>
      </c>
      <c r="B125" s="436" t="s">
        <v>159</v>
      </c>
      <c r="C125" s="437"/>
    </row>
    <row r="126" spans="1:3" s="430" customFormat="1" ht="16.5" customHeight="1" hidden="1">
      <c r="A126" s="436">
        <v>101043309</v>
      </c>
      <c r="B126" s="436" t="s">
        <v>160</v>
      </c>
      <c r="C126" s="437"/>
    </row>
    <row r="127" spans="1:3" s="430" customFormat="1" ht="16.5" customHeight="1" hidden="1">
      <c r="A127" s="436">
        <v>101043310</v>
      </c>
      <c r="B127" s="436" t="s">
        <v>161</v>
      </c>
      <c r="C127" s="437"/>
    </row>
    <row r="128" spans="1:3" s="430" customFormat="1" ht="16.5" customHeight="1" hidden="1">
      <c r="A128" s="436">
        <v>101043312</v>
      </c>
      <c r="B128" s="436" t="s">
        <v>162</v>
      </c>
      <c r="C128" s="437"/>
    </row>
    <row r="129" spans="1:3" s="430" customFormat="1" ht="16.5" customHeight="1" hidden="1">
      <c r="A129" s="436">
        <v>101043313</v>
      </c>
      <c r="B129" s="436" t="s">
        <v>163</v>
      </c>
      <c r="C129" s="437"/>
    </row>
    <row r="130" spans="1:3" s="430" customFormat="1" ht="16.5" customHeight="1" hidden="1">
      <c r="A130" s="436">
        <v>101043314</v>
      </c>
      <c r="B130" s="436" t="s">
        <v>164</v>
      </c>
      <c r="C130" s="437"/>
    </row>
    <row r="131" spans="1:3" s="430" customFormat="1" ht="16.5" customHeight="1" hidden="1">
      <c r="A131" s="436">
        <v>101043315</v>
      </c>
      <c r="B131" s="436" t="s">
        <v>165</v>
      </c>
      <c r="C131" s="437"/>
    </row>
    <row r="132" spans="1:3" s="430" customFormat="1" ht="16.5" customHeight="1" hidden="1">
      <c r="A132" s="436">
        <v>101043316</v>
      </c>
      <c r="B132" s="436" t="s">
        <v>166</v>
      </c>
      <c r="C132" s="437"/>
    </row>
    <row r="133" spans="1:3" s="430" customFormat="1" ht="16.5" customHeight="1" hidden="1">
      <c r="A133" s="436">
        <v>101043317</v>
      </c>
      <c r="B133" s="436" t="s">
        <v>167</v>
      </c>
      <c r="C133" s="437"/>
    </row>
    <row r="134" spans="1:3" s="430" customFormat="1" ht="16.5" customHeight="1" hidden="1">
      <c r="A134" s="436">
        <v>101043318</v>
      </c>
      <c r="B134" s="436" t="s">
        <v>168</v>
      </c>
      <c r="C134" s="437"/>
    </row>
    <row r="135" spans="1:3" s="430" customFormat="1" ht="16.5" customHeight="1" hidden="1">
      <c r="A135" s="436">
        <v>101043319</v>
      </c>
      <c r="B135" s="436" t="s">
        <v>169</v>
      </c>
      <c r="C135" s="437"/>
    </row>
    <row r="136" spans="1:3" s="430" customFormat="1" ht="16.5" customHeight="1" hidden="1">
      <c r="A136" s="436">
        <v>101043320</v>
      </c>
      <c r="B136" s="436" t="s">
        <v>170</v>
      </c>
      <c r="C136" s="437"/>
    </row>
    <row r="137" spans="1:3" s="430" customFormat="1" ht="16.5" customHeight="1">
      <c r="A137" s="436">
        <v>101043399</v>
      </c>
      <c r="B137" s="436" t="s">
        <v>171</v>
      </c>
      <c r="C137" s="437">
        <v>689</v>
      </c>
    </row>
    <row r="138" spans="1:3" s="430" customFormat="1" ht="16.5" customHeight="1" hidden="1">
      <c r="A138" s="436">
        <v>1010434</v>
      </c>
      <c r="B138" s="438" t="s">
        <v>172</v>
      </c>
      <c r="C138" s="437"/>
    </row>
    <row r="139" spans="1:3" s="430" customFormat="1" ht="16.5" customHeight="1" hidden="1">
      <c r="A139" s="436">
        <v>1010435</v>
      </c>
      <c r="B139" s="438" t="s">
        <v>173</v>
      </c>
      <c r="C139" s="437">
        <f>C140+C141</f>
        <v>0</v>
      </c>
    </row>
    <row r="140" spans="1:3" s="430" customFormat="1" ht="16.5" customHeight="1" hidden="1">
      <c r="A140" s="436">
        <v>101043501</v>
      </c>
      <c r="B140" s="436" t="s">
        <v>174</v>
      </c>
      <c r="C140" s="437"/>
    </row>
    <row r="141" spans="1:3" s="430" customFormat="1" ht="16.5" customHeight="1" hidden="1">
      <c r="A141" s="436">
        <v>101043509</v>
      </c>
      <c r="B141" s="436" t="s">
        <v>175</v>
      </c>
      <c r="C141" s="437"/>
    </row>
    <row r="142" spans="1:3" s="430" customFormat="1" ht="16.5" customHeight="1">
      <c r="A142" s="436">
        <v>1010436</v>
      </c>
      <c r="B142" s="438" t="s">
        <v>176</v>
      </c>
      <c r="C142" s="437">
        <v>105</v>
      </c>
    </row>
    <row r="143" spans="1:3" s="430" customFormat="1" ht="16.5" customHeight="1" hidden="1">
      <c r="A143" s="436">
        <v>1010439</v>
      </c>
      <c r="B143" s="438" t="s">
        <v>177</v>
      </c>
      <c r="C143" s="437"/>
    </row>
    <row r="144" spans="1:3" s="430" customFormat="1" ht="16.5" customHeight="1" hidden="1">
      <c r="A144" s="436">
        <v>1010440</v>
      </c>
      <c r="B144" s="438" t="s">
        <v>178</v>
      </c>
      <c r="C144" s="437">
        <f>SUM(C145:C148)</f>
        <v>0</v>
      </c>
    </row>
    <row r="145" spans="1:3" s="430" customFormat="1" ht="16.5" customHeight="1" hidden="1">
      <c r="A145" s="436">
        <v>101044001</v>
      </c>
      <c r="B145" s="436" t="s">
        <v>179</v>
      </c>
      <c r="C145" s="437"/>
    </row>
    <row r="146" spans="1:3" s="430" customFormat="1" ht="16.5" customHeight="1" hidden="1">
      <c r="A146" s="436">
        <v>101044002</v>
      </c>
      <c r="B146" s="436" t="s">
        <v>180</v>
      </c>
      <c r="C146" s="437"/>
    </row>
    <row r="147" spans="1:3" s="430" customFormat="1" ht="16.5" customHeight="1" hidden="1">
      <c r="A147" s="436">
        <v>101044003</v>
      </c>
      <c r="B147" s="436" t="s">
        <v>181</v>
      </c>
      <c r="C147" s="437"/>
    </row>
    <row r="148" spans="1:3" s="430" customFormat="1" ht="16.5" customHeight="1" hidden="1">
      <c r="A148" s="436">
        <v>101044099</v>
      </c>
      <c r="B148" s="436" t="s">
        <v>182</v>
      </c>
      <c r="C148" s="437"/>
    </row>
    <row r="149" spans="1:3" s="430" customFormat="1" ht="16.5" customHeight="1" hidden="1">
      <c r="A149" s="436">
        <v>1010441</v>
      </c>
      <c r="B149" s="438" t="s">
        <v>183</v>
      </c>
      <c r="C149" s="437">
        <f>SUM(C150:C153)</f>
        <v>0</v>
      </c>
    </row>
    <row r="150" spans="1:3" s="430" customFormat="1" ht="16.5" customHeight="1" hidden="1">
      <c r="A150" s="436">
        <v>101044101</v>
      </c>
      <c r="B150" s="436" t="s">
        <v>184</v>
      </c>
      <c r="C150" s="437"/>
    </row>
    <row r="151" spans="1:3" s="430" customFormat="1" ht="16.5" customHeight="1" hidden="1">
      <c r="A151" s="436">
        <v>101044102</v>
      </c>
      <c r="B151" s="436" t="s">
        <v>185</v>
      </c>
      <c r="C151" s="437"/>
    </row>
    <row r="152" spans="1:3" s="430" customFormat="1" ht="16.5" customHeight="1" hidden="1">
      <c r="A152" s="436">
        <v>101044103</v>
      </c>
      <c r="B152" s="436" t="s">
        <v>186</v>
      </c>
      <c r="C152" s="437"/>
    </row>
    <row r="153" spans="1:3" s="430" customFormat="1" ht="16.5" customHeight="1" hidden="1">
      <c r="A153" s="436">
        <v>101044199</v>
      </c>
      <c r="B153" s="436" t="s">
        <v>187</v>
      </c>
      <c r="C153" s="437"/>
    </row>
    <row r="154" spans="1:3" s="430" customFormat="1" ht="16.5" customHeight="1" hidden="1">
      <c r="A154" s="436">
        <v>1010442</v>
      </c>
      <c r="B154" s="438" t="s">
        <v>188</v>
      </c>
      <c r="C154" s="437">
        <f>SUM(C155:C158)</f>
        <v>0</v>
      </c>
    </row>
    <row r="155" spans="1:3" s="430" customFormat="1" ht="16.5" customHeight="1" hidden="1">
      <c r="A155" s="436">
        <v>101044201</v>
      </c>
      <c r="B155" s="436" t="s">
        <v>189</v>
      </c>
      <c r="C155" s="437"/>
    </row>
    <row r="156" spans="1:3" s="430" customFormat="1" ht="16.5" customHeight="1" hidden="1">
      <c r="A156" s="436">
        <v>101044202</v>
      </c>
      <c r="B156" s="436" t="s">
        <v>190</v>
      </c>
      <c r="C156" s="437"/>
    </row>
    <row r="157" spans="1:3" s="430" customFormat="1" ht="16.5" customHeight="1" hidden="1">
      <c r="A157" s="436">
        <v>101044203</v>
      </c>
      <c r="B157" s="436" t="s">
        <v>191</v>
      </c>
      <c r="C157" s="437"/>
    </row>
    <row r="158" spans="1:3" s="430" customFormat="1" ht="16.5" customHeight="1" hidden="1">
      <c r="A158" s="436">
        <v>101044299</v>
      </c>
      <c r="B158" s="436" t="s">
        <v>192</v>
      </c>
      <c r="C158" s="437"/>
    </row>
    <row r="159" spans="1:3" s="430" customFormat="1" ht="16.5" customHeight="1" hidden="1">
      <c r="A159" s="436">
        <v>1010443</v>
      </c>
      <c r="B159" s="438" t="s">
        <v>193</v>
      </c>
      <c r="C159" s="437">
        <f>SUM(C160:C163)</f>
        <v>0</v>
      </c>
    </row>
    <row r="160" spans="1:3" s="430" customFormat="1" ht="16.5" customHeight="1" hidden="1">
      <c r="A160" s="436">
        <v>101044301</v>
      </c>
      <c r="B160" s="436" t="s">
        <v>194</v>
      </c>
      <c r="C160" s="437"/>
    </row>
    <row r="161" spans="1:3" s="430" customFormat="1" ht="16.5" customHeight="1" hidden="1">
      <c r="A161" s="436">
        <v>101044302</v>
      </c>
      <c r="B161" s="436" t="s">
        <v>195</v>
      </c>
      <c r="C161" s="437"/>
    </row>
    <row r="162" spans="1:3" s="430" customFormat="1" ht="16.5" customHeight="1" hidden="1">
      <c r="A162" s="436">
        <v>101044303</v>
      </c>
      <c r="B162" s="436" t="s">
        <v>196</v>
      </c>
      <c r="C162" s="437"/>
    </row>
    <row r="163" spans="1:3" s="430" customFormat="1" ht="16.5" customHeight="1" hidden="1">
      <c r="A163" s="436">
        <v>101044399</v>
      </c>
      <c r="B163" s="436" t="s">
        <v>197</v>
      </c>
      <c r="C163" s="437"/>
    </row>
    <row r="164" spans="1:3" s="430" customFormat="1" ht="16.5" customHeight="1">
      <c r="A164" s="436">
        <v>1010444</v>
      </c>
      <c r="B164" s="438" t="s">
        <v>198</v>
      </c>
      <c r="C164" s="437">
        <f>SUM(C165:C168)</f>
        <v>85</v>
      </c>
    </row>
    <row r="165" spans="1:3" s="430" customFormat="1" ht="16.5" customHeight="1">
      <c r="A165" s="436">
        <v>101044401</v>
      </c>
      <c r="B165" s="436" t="s">
        <v>179</v>
      </c>
      <c r="C165" s="437">
        <v>52</v>
      </c>
    </row>
    <row r="166" spans="1:3" s="430" customFormat="1" ht="16.5" customHeight="1">
      <c r="A166" s="436">
        <v>101044402</v>
      </c>
      <c r="B166" s="436" t="s">
        <v>180</v>
      </c>
      <c r="C166" s="437">
        <v>33</v>
      </c>
    </row>
    <row r="167" spans="1:3" s="430" customFormat="1" ht="16.5" customHeight="1" hidden="1">
      <c r="A167" s="436">
        <v>101044403</v>
      </c>
      <c r="B167" s="436" t="s">
        <v>181</v>
      </c>
      <c r="C167" s="437"/>
    </row>
    <row r="168" spans="1:3" s="430" customFormat="1" ht="16.5" customHeight="1" hidden="1">
      <c r="A168" s="436">
        <v>101044499</v>
      </c>
      <c r="B168" s="436" t="s">
        <v>182</v>
      </c>
      <c r="C168" s="437"/>
    </row>
    <row r="169" spans="1:3" s="430" customFormat="1" ht="16.5" customHeight="1" hidden="1">
      <c r="A169" s="436">
        <v>1010445</v>
      </c>
      <c r="B169" s="438" t="s">
        <v>199</v>
      </c>
      <c r="C169" s="437">
        <f>SUM(C170:C173)</f>
        <v>0</v>
      </c>
    </row>
    <row r="170" spans="1:3" s="430" customFormat="1" ht="16.5" customHeight="1" hidden="1">
      <c r="A170" s="436">
        <v>101044501</v>
      </c>
      <c r="B170" s="436" t="s">
        <v>184</v>
      </c>
      <c r="C170" s="437"/>
    </row>
    <row r="171" spans="1:3" s="430" customFormat="1" ht="16.5" customHeight="1" hidden="1">
      <c r="A171" s="436">
        <v>101044502</v>
      </c>
      <c r="B171" s="436" t="s">
        <v>185</v>
      </c>
      <c r="C171" s="437"/>
    </row>
    <row r="172" spans="1:3" s="430" customFormat="1" ht="16.5" customHeight="1" hidden="1">
      <c r="A172" s="436">
        <v>101044503</v>
      </c>
      <c r="B172" s="436" t="s">
        <v>186</v>
      </c>
      <c r="C172" s="437"/>
    </row>
    <row r="173" spans="1:3" s="430" customFormat="1" ht="16.5" customHeight="1" hidden="1">
      <c r="A173" s="436">
        <v>101044599</v>
      </c>
      <c r="B173" s="436" t="s">
        <v>187</v>
      </c>
      <c r="C173" s="437"/>
    </row>
    <row r="174" spans="1:3" s="430" customFormat="1" ht="16.5" customHeight="1" hidden="1">
      <c r="A174" s="436">
        <v>1010446</v>
      </c>
      <c r="B174" s="438" t="s">
        <v>200</v>
      </c>
      <c r="C174" s="437">
        <f>SUM(C175:C178)</f>
        <v>0</v>
      </c>
    </row>
    <row r="175" spans="1:3" s="430" customFormat="1" ht="16.5" customHeight="1" hidden="1">
      <c r="A175" s="436">
        <v>101044601</v>
      </c>
      <c r="B175" s="436" t="s">
        <v>189</v>
      </c>
      <c r="C175" s="437"/>
    </row>
    <row r="176" spans="1:3" s="430" customFormat="1" ht="16.5" customHeight="1" hidden="1">
      <c r="A176" s="436">
        <v>101044602</v>
      </c>
      <c r="B176" s="436" t="s">
        <v>190</v>
      </c>
      <c r="C176" s="437"/>
    </row>
    <row r="177" spans="1:3" s="430" customFormat="1" ht="16.5" customHeight="1" hidden="1">
      <c r="A177" s="436">
        <v>101044603</v>
      </c>
      <c r="B177" s="436" t="s">
        <v>191</v>
      </c>
      <c r="C177" s="437"/>
    </row>
    <row r="178" spans="1:3" s="430" customFormat="1" ht="16.5" customHeight="1" hidden="1">
      <c r="A178" s="436">
        <v>101044699</v>
      </c>
      <c r="B178" s="436" t="s">
        <v>192</v>
      </c>
      <c r="C178" s="437"/>
    </row>
    <row r="179" spans="1:3" s="430" customFormat="1" ht="16.5" customHeight="1" hidden="1">
      <c r="A179" s="436">
        <v>1010447</v>
      </c>
      <c r="B179" s="438" t="s">
        <v>201</v>
      </c>
      <c r="C179" s="437">
        <f>SUM(C180:C183)</f>
        <v>0</v>
      </c>
    </row>
    <row r="180" spans="1:3" s="430" customFormat="1" ht="16.5" customHeight="1" hidden="1">
      <c r="A180" s="436">
        <v>101044701</v>
      </c>
      <c r="B180" s="436" t="s">
        <v>194</v>
      </c>
      <c r="C180" s="437"/>
    </row>
    <row r="181" spans="1:3" s="430" customFormat="1" ht="16.5" customHeight="1" hidden="1">
      <c r="A181" s="436">
        <v>101044702</v>
      </c>
      <c r="B181" s="436" t="s">
        <v>195</v>
      </c>
      <c r="C181" s="437"/>
    </row>
    <row r="182" spans="1:3" s="430" customFormat="1" ht="16.5" customHeight="1" hidden="1">
      <c r="A182" s="436">
        <v>101044703</v>
      </c>
      <c r="B182" s="436" t="s">
        <v>196</v>
      </c>
      <c r="C182" s="437"/>
    </row>
    <row r="183" spans="1:3" s="430" customFormat="1" ht="16.5" customHeight="1" hidden="1">
      <c r="A183" s="436">
        <v>101044799</v>
      </c>
      <c r="B183" s="436" t="s">
        <v>197</v>
      </c>
      <c r="C183" s="437"/>
    </row>
    <row r="184" spans="1:3" s="430" customFormat="1" ht="16.5" customHeight="1" hidden="1">
      <c r="A184" s="436">
        <v>1010448</v>
      </c>
      <c r="B184" s="438" t="s">
        <v>202</v>
      </c>
      <c r="C184" s="437">
        <f>SUM(C185:C188)</f>
        <v>0</v>
      </c>
    </row>
    <row r="185" spans="1:3" s="430" customFormat="1" ht="16.5" customHeight="1" hidden="1">
      <c r="A185" s="436">
        <v>101044801</v>
      </c>
      <c r="B185" s="436" t="s">
        <v>203</v>
      </c>
      <c r="C185" s="437"/>
    </row>
    <row r="186" spans="1:3" s="430" customFormat="1" ht="16.5" customHeight="1" hidden="1">
      <c r="A186" s="436">
        <v>101044802</v>
      </c>
      <c r="B186" s="436" t="s">
        <v>204</v>
      </c>
      <c r="C186" s="437"/>
    </row>
    <row r="187" spans="1:3" s="430" customFormat="1" ht="16.5" customHeight="1" hidden="1">
      <c r="A187" s="436">
        <v>101044803</v>
      </c>
      <c r="B187" s="436" t="s">
        <v>205</v>
      </c>
      <c r="C187" s="437"/>
    </row>
    <row r="188" spans="1:3" s="430" customFormat="1" ht="16.5" customHeight="1" hidden="1">
      <c r="A188" s="436">
        <v>101044899</v>
      </c>
      <c r="B188" s="436" t="s">
        <v>206</v>
      </c>
      <c r="C188" s="437"/>
    </row>
    <row r="189" spans="1:3" s="430" customFormat="1" ht="16.5" customHeight="1" hidden="1">
      <c r="A189" s="436">
        <v>1010449</v>
      </c>
      <c r="B189" s="438" t="s">
        <v>207</v>
      </c>
      <c r="C189" s="437">
        <f>SUM(C190:C193)</f>
        <v>0</v>
      </c>
    </row>
    <row r="190" spans="1:3" s="430" customFormat="1" ht="16.5" customHeight="1" hidden="1">
      <c r="A190" s="436">
        <v>101044901</v>
      </c>
      <c r="B190" s="436" t="s">
        <v>203</v>
      </c>
      <c r="C190" s="437"/>
    </row>
    <row r="191" spans="1:3" s="430" customFormat="1" ht="16.5" customHeight="1" hidden="1">
      <c r="A191" s="436">
        <v>101044902</v>
      </c>
      <c r="B191" s="436" t="s">
        <v>204</v>
      </c>
      <c r="C191" s="437"/>
    </row>
    <row r="192" spans="1:3" s="430" customFormat="1" ht="16.5" customHeight="1" hidden="1">
      <c r="A192" s="436">
        <v>101044903</v>
      </c>
      <c r="B192" s="436" t="s">
        <v>205</v>
      </c>
      <c r="C192" s="437"/>
    </row>
    <row r="193" spans="1:3" s="430" customFormat="1" ht="16.5" customHeight="1" hidden="1">
      <c r="A193" s="436">
        <v>101044999</v>
      </c>
      <c r="B193" s="436" t="s">
        <v>206</v>
      </c>
      <c r="C193" s="437"/>
    </row>
    <row r="194" spans="1:3" s="430" customFormat="1" ht="16.5" customHeight="1">
      <c r="A194" s="436">
        <v>1010450</v>
      </c>
      <c r="B194" s="438" t="s">
        <v>208</v>
      </c>
      <c r="C194" s="437">
        <f>SUM(C195:C197)</f>
        <v>1</v>
      </c>
    </row>
    <row r="195" spans="1:3" s="430" customFormat="1" ht="16.5" customHeight="1">
      <c r="A195" s="436">
        <v>101045001</v>
      </c>
      <c r="B195" s="436" t="s">
        <v>209</v>
      </c>
      <c r="C195" s="437">
        <v>1</v>
      </c>
    </row>
    <row r="196" spans="1:3" s="430" customFormat="1" ht="16.5" customHeight="1" hidden="1">
      <c r="A196" s="436">
        <v>101045002</v>
      </c>
      <c r="B196" s="436" t="s">
        <v>210</v>
      </c>
      <c r="C196" s="437"/>
    </row>
    <row r="197" spans="1:3" s="430" customFormat="1" ht="16.5" customHeight="1" hidden="1">
      <c r="A197" s="436">
        <v>101045003</v>
      </c>
      <c r="B197" s="436" t="s">
        <v>211</v>
      </c>
      <c r="C197" s="437"/>
    </row>
    <row r="198" spans="1:3" s="430" customFormat="1" ht="16.5" customHeight="1" hidden="1">
      <c r="A198" s="436">
        <v>10105</v>
      </c>
      <c r="B198" s="438" t="s">
        <v>212</v>
      </c>
      <c r="C198" s="437">
        <f>SUM(C199:C221,C225,C228,C229,C233:C238,C250:C252,C257,C262)</f>
        <v>0</v>
      </c>
    </row>
    <row r="199" spans="1:3" s="430" customFormat="1" ht="16.5" customHeight="1" hidden="1">
      <c r="A199" s="436">
        <v>1010501</v>
      </c>
      <c r="B199" s="438" t="s">
        <v>213</v>
      </c>
      <c r="C199" s="437"/>
    </row>
    <row r="200" spans="1:3" s="430" customFormat="1" ht="16.5" customHeight="1" hidden="1">
      <c r="A200" s="436">
        <v>1010502</v>
      </c>
      <c r="B200" s="438" t="s">
        <v>214</v>
      </c>
      <c r="C200" s="437"/>
    </row>
    <row r="201" spans="1:3" s="430" customFormat="1" ht="16.5" customHeight="1" hidden="1">
      <c r="A201" s="436">
        <v>1010503</v>
      </c>
      <c r="B201" s="438" t="s">
        <v>215</v>
      </c>
      <c r="C201" s="437"/>
    </row>
    <row r="202" spans="1:3" s="430" customFormat="1" ht="16.5" customHeight="1" hidden="1">
      <c r="A202" s="436">
        <v>1010504</v>
      </c>
      <c r="B202" s="438" t="s">
        <v>216</v>
      </c>
      <c r="C202" s="437"/>
    </row>
    <row r="203" spans="1:3" s="430" customFormat="1" ht="16.5" customHeight="1" hidden="1">
      <c r="A203" s="436">
        <v>1010505</v>
      </c>
      <c r="B203" s="438" t="s">
        <v>217</v>
      </c>
      <c r="C203" s="437"/>
    </row>
    <row r="204" spans="1:3" s="430" customFormat="1" ht="16.5" customHeight="1" hidden="1">
      <c r="A204" s="436">
        <v>1010506</v>
      </c>
      <c r="B204" s="438" t="s">
        <v>218</v>
      </c>
      <c r="C204" s="437"/>
    </row>
    <row r="205" spans="1:3" s="430" customFormat="1" ht="16.5" customHeight="1" hidden="1">
      <c r="A205" s="436">
        <v>1010507</v>
      </c>
      <c r="B205" s="438" t="s">
        <v>219</v>
      </c>
      <c r="C205" s="437"/>
    </row>
    <row r="206" spans="1:3" s="430" customFormat="1" ht="16.5" customHeight="1" hidden="1">
      <c r="A206" s="436">
        <v>1010508</v>
      </c>
      <c r="B206" s="438" t="s">
        <v>220</v>
      </c>
      <c r="C206" s="437"/>
    </row>
    <row r="207" spans="1:3" s="430" customFormat="1" ht="16.5" customHeight="1" hidden="1">
      <c r="A207" s="436">
        <v>1010509</v>
      </c>
      <c r="B207" s="438" t="s">
        <v>221</v>
      </c>
      <c r="C207" s="437"/>
    </row>
    <row r="208" spans="1:3" s="430" customFormat="1" ht="16.5" customHeight="1" hidden="1">
      <c r="A208" s="436">
        <v>1010510</v>
      </c>
      <c r="B208" s="438" t="s">
        <v>222</v>
      </c>
      <c r="C208" s="437"/>
    </row>
    <row r="209" spans="1:3" s="430" customFormat="1" ht="16.5" customHeight="1" hidden="1">
      <c r="A209" s="436">
        <v>1010511</v>
      </c>
      <c r="B209" s="438" t="s">
        <v>223</v>
      </c>
      <c r="C209" s="437"/>
    </row>
    <row r="210" spans="1:3" s="430" customFormat="1" ht="16.5" customHeight="1" hidden="1">
      <c r="A210" s="436">
        <v>1010512</v>
      </c>
      <c r="B210" s="438" t="s">
        <v>224</v>
      </c>
      <c r="C210" s="437"/>
    </row>
    <row r="211" spans="1:3" s="430" customFormat="1" ht="16.5" customHeight="1" hidden="1">
      <c r="A211" s="436">
        <v>1010513</v>
      </c>
      <c r="B211" s="438" t="s">
        <v>225</v>
      </c>
      <c r="C211" s="437"/>
    </row>
    <row r="212" spans="1:3" s="430" customFormat="1" ht="16.5" customHeight="1" hidden="1">
      <c r="A212" s="436">
        <v>1010514</v>
      </c>
      <c r="B212" s="438" t="s">
        <v>226</v>
      </c>
      <c r="C212" s="437"/>
    </row>
    <row r="213" spans="1:3" s="430" customFormat="1" ht="16.5" customHeight="1" hidden="1">
      <c r="A213" s="436">
        <v>1010515</v>
      </c>
      <c r="B213" s="438" t="s">
        <v>227</v>
      </c>
      <c r="C213" s="437"/>
    </row>
    <row r="214" spans="1:3" s="430" customFormat="1" ht="16.5" customHeight="1" hidden="1">
      <c r="A214" s="436">
        <v>1010516</v>
      </c>
      <c r="B214" s="438" t="s">
        <v>228</v>
      </c>
      <c r="C214" s="437"/>
    </row>
    <row r="215" spans="1:3" s="430" customFormat="1" ht="16.5" customHeight="1" hidden="1">
      <c r="A215" s="436">
        <v>1010517</v>
      </c>
      <c r="B215" s="438" t="s">
        <v>229</v>
      </c>
      <c r="C215" s="437"/>
    </row>
    <row r="216" spans="1:3" s="430" customFormat="1" ht="16.5" customHeight="1" hidden="1">
      <c r="A216" s="436">
        <v>1010518</v>
      </c>
      <c r="B216" s="438" t="s">
        <v>230</v>
      </c>
      <c r="C216" s="437"/>
    </row>
    <row r="217" spans="1:3" s="430" customFormat="1" ht="16.5" customHeight="1" hidden="1">
      <c r="A217" s="436">
        <v>1010519</v>
      </c>
      <c r="B217" s="438" t="s">
        <v>231</v>
      </c>
      <c r="C217" s="437"/>
    </row>
    <row r="218" spans="1:3" s="430" customFormat="1" ht="16.5" customHeight="1" hidden="1">
      <c r="A218" s="436">
        <v>1010520</v>
      </c>
      <c r="B218" s="438" t="s">
        <v>232</v>
      </c>
      <c r="C218" s="437"/>
    </row>
    <row r="219" spans="1:3" s="430" customFormat="1" ht="16.5" customHeight="1" hidden="1">
      <c r="A219" s="436">
        <v>1010521</v>
      </c>
      <c r="B219" s="438" t="s">
        <v>233</v>
      </c>
      <c r="C219" s="437"/>
    </row>
    <row r="220" spans="1:3" s="430" customFormat="1" ht="16.5" customHeight="1" hidden="1">
      <c r="A220" s="436">
        <v>1010522</v>
      </c>
      <c r="B220" s="438" t="s">
        <v>234</v>
      </c>
      <c r="C220" s="437"/>
    </row>
    <row r="221" spans="1:3" s="430" customFormat="1" ht="16.5" customHeight="1" hidden="1">
      <c r="A221" s="436">
        <v>1010523</v>
      </c>
      <c r="B221" s="438" t="s">
        <v>235</v>
      </c>
      <c r="C221" s="437">
        <f>SUM(C222:C224)</f>
        <v>0</v>
      </c>
    </row>
    <row r="222" spans="1:3" s="430" customFormat="1" ht="16.5" customHeight="1" hidden="1">
      <c r="A222" s="436">
        <v>101052303</v>
      </c>
      <c r="B222" s="436" t="s">
        <v>236</v>
      </c>
      <c r="C222" s="437"/>
    </row>
    <row r="223" spans="1:3" s="430" customFormat="1" ht="16.5" customHeight="1" hidden="1">
      <c r="A223" s="436">
        <v>101052304</v>
      </c>
      <c r="B223" s="436" t="s">
        <v>237</v>
      </c>
      <c r="C223" s="437"/>
    </row>
    <row r="224" spans="1:3" s="430" customFormat="1" ht="16.5" customHeight="1" hidden="1">
      <c r="A224" s="436">
        <v>101052309</v>
      </c>
      <c r="B224" s="436" t="s">
        <v>238</v>
      </c>
      <c r="C224" s="437"/>
    </row>
    <row r="225" spans="1:3" s="430" customFormat="1" ht="16.5" customHeight="1" hidden="1">
      <c r="A225" s="436">
        <v>1010524</v>
      </c>
      <c r="B225" s="438" t="s">
        <v>239</v>
      </c>
      <c r="C225" s="437">
        <f>SUM(C226:C227)</f>
        <v>0</v>
      </c>
    </row>
    <row r="226" spans="1:3" s="430" customFormat="1" ht="16.5" customHeight="1" hidden="1">
      <c r="A226" s="436">
        <v>101052401</v>
      </c>
      <c r="B226" s="436" t="s">
        <v>240</v>
      </c>
      <c r="C226" s="437"/>
    </row>
    <row r="227" spans="1:3" s="430" customFormat="1" ht="16.5" customHeight="1" hidden="1">
      <c r="A227" s="436">
        <v>101052409</v>
      </c>
      <c r="B227" s="436" t="s">
        <v>241</v>
      </c>
      <c r="C227" s="437"/>
    </row>
    <row r="228" spans="1:3" s="430" customFormat="1" ht="16.5" customHeight="1" hidden="1">
      <c r="A228" s="436">
        <v>1010525</v>
      </c>
      <c r="B228" s="438" t="s">
        <v>242</v>
      </c>
      <c r="C228" s="437"/>
    </row>
    <row r="229" spans="1:3" s="430" customFormat="1" ht="16.5" customHeight="1" hidden="1">
      <c r="A229" s="436">
        <v>1010526</v>
      </c>
      <c r="B229" s="438" t="s">
        <v>243</v>
      </c>
      <c r="C229" s="437">
        <f>SUM(C230:C232)</f>
        <v>0</v>
      </c>
    </row>
    <row r="230" spans="1:3" s="430" customFormat="1" ht="16.5" customHeight="1" hidden="1">
      <c r="A230" s="436">
        <v>101052601</v>
      </c>
      <c r="B230" s="436" t="s">
        <v>244</v>
      </c>
      <c r="C230" s="437"/>
    </row>
    <row r="231" spans="1:3" s="430" customFormat="1" ht="16.5" customHeight="1" hidden="1">
      <c r="A231" s="436">
        <v>101052602</v>
      </c>
      <c r="B231" s="436" t="s">
        <v>245</v>
      </c>
      <c r="C231" s="437"/>
    </row>
    <row r="232" spans="1:3" s="430" customFormat="1" ht="16.5" customHeight="1" hidden="1">
      <c r="A232" s="436">
        <v>101052609</v>
      </c>
      <c r="B232" s="436" t="s">
        <v>246</v>
      </c>
      <c r="C232" s="437"/>
    </row>
    <row r="233" spans="1:3" s="430" customFormat="1" ht="16.5" customHeight="1" hidden="1">
      <c r="A233" s="436">
        <v>1010527</v>
      </c>
      <c r="B233" s="438" t="s">
        <v>247</v>
      </c>
      <c r="C233" s="437"/>
    </row>
    <row r="234" spans="1:3" s="430" customFormat="1" ht="16.5" customHeight="1" hidden="1">
      <c r="A234" s="436">
        <v>1010528</v>
      </c>
      <c r="B234" s="438" t="s">
        <v>248</v>
      </c>
      <c r="C234" s="437"/>
    </row>
    <row r="235" spans="1:3" s="430" customFormat="1" ht="16.5" customHeight="1" hidden="1">
      <c r="A235" s="436">
        <v>1010529</v>
      </c>
      <c r="B235" s="438" t="s">
        <v>249</v>
      </c>
      <c r="C235" s="437"/>
    </row>
    <row r="236" spans="1:3" s="430" customFormat="1" ht="16.5" customHeight="1" hidden="1">
      <c r="A236" s="436">
        <v>1010530</v>
      </c>
      <c r="B236" s="438" t="s">
        <v>250</v>
      </c>
      <c r="C236" s="437"/>
    </row>
    <row r="237" spans="1:3" s="430" customFormat="1" ht="16.5" customHeight="1" hidden="1">
      <c r="A237" s="436">
        <v>1010531</v>
      </c>
      <c r="B237" s="438" t="s">
        <v>251</v>
      </c>
      <c r="C237" s="437"/>
    </row>
    <row r="238" spans="1:3" s="430" customFormat="1" ht="16.5" customHeight="1" hidden="1">
      <c r="A238" s="436">
        <v>1010532</v>
      </c>
      <c r="B238" s="438" t="s">
        <v>252</v>
      </c>
      <c r="C238" s="437">
        <f>SUM(C239:C249)</f>
        <v>0</v>
      </c>
    </row>
    <row r="239" spans="1:3" s="430" customFormat="1" ht="16.5" customHeight="1" hidden="1">
      <c r="A239" s="436">
        <v>101053201</v>
      </c>
      <c r="B239" s="436" t="s">
        <v>253</v>
      </c>
      <c r="C239" s="437"/>
    </row>
    <row r="240" spans="1:3" s="430" customFormat="1" ht="16.5" customHeight="1" hidden="1">
      <c r="A240" s="436">
        <v>101053202</v>
      </c>
      <c r="B240" s="436" t="s">
        <v>254</v>
      </c>
      <c r="C240" s="437"/>
    </row>
    <row r="241" spans="1:3" s="430" customFormat="1" ht="16.5" customHeight="1" hidden="1">
      <c r="A241" s="436">
        <v>101053203</v>
      </c>
      <c r="B241" s="436" t="s">
        <v>255</v>
      </c>
      <c r="C241" s="437"/>
    </row>
    <row r="242" spans="1:3" s="430" customFormat="1" ht="16.5" customHeight="1" hidden="1">
      <c r="A242" s="436">
        <v>101053205</v>
      </c>
      <c r="B242" s="436" t="s">
        <v>256</v>
      </c>
      <c r="C242" s="437"/>
    </row>
    <row r="243" spans="1:3" s="430" customFormat="1" ht="16.5" customHeight="1" hidden="1">
      <c r="A243" s="436">
        <v>101053206</v>
      </c>
      <c r="B243" s="436" t="s">
        <v>257</v>
      </c>
      <c r="C243" s="437"/>
    </row>
    <row r="244" spans="1:3" s="430" customFormat="1" ht="16.5" customHeight="1" hidden="1">
      <c r="A244" s="436">
        <v>101053215</v>
      </c>
      <c r="B244" s="436" t="s">
        <v>258</v>
      </c>
      <c r="C244" s="437"/>
    </row>
    <row r="245" spans="1:3" s="430" customFormat="1" ht="16.5" customHeight="1" hidden="1">
      <c r="A245" s="436">
        <v>101053216</v>
      </c>
      <c r="B245" s="436" t="s">
        <v>259</v>
      </c>
      <c r="C245" s="437"/>
    </row>
    <row r="246" spans="1:3" s="430" customFormat="1" ht="16.5" customHeight="1" hidden="1">
      <c r="A246" s="436">
        <v>101053218</v>
      </c>
      <c r="B246" s="436" t="s">
        <v>260</v>
      </c>
      <c r="C246" s="437"/>
    </row>
    <row r="247" spans="1:3" s="430" customFormat="1" ht="16.5" customHeight="1" hidden="1">
      <c r="A247" s="436">
        <v>101053219</v>
      </c>
      <c r="B247" s="436" t="s">
        <v>261</v>
      </c>
      <c r="C247" s="437"/>
    </row>
    <row r="248" spans="1:3" s="430" customFormat="1" ht="16.5" customHeight="1" hidden="1">
      <c r="A248" s="436">
        <v>101053220</v>
      </c>
      <c r="B248" s="436" t="s">
        <v>262</v>
      </c>
      <c r="C248" s="437"/>
    </row>
    <row r="249" spans="1:3" s="430" customFormat="1" ht="16.5" customHeight="1" hidden="1">
      <c r="A249" s="436">
        <v>101053299</v>
      </c>
      <c r="B249" s="436" t="s">
        <v>263</v>
      </c>
      <c r="C249" s="437"/>
    </row>
    <row r="250" spans="1:3" s="430" customFormat="1" ht="16.5" customHeight="1" hidden="1">
      <c r="A250" s="436">
        <v>1010533</v>
      </c>
      <c r="B250" s="438" t="s">
        <v>264</v>
      </c>
      <c r="C250" s="437"/>
    </row>
    <row r="251" spans="1:3" s="430" customFormat="1" ht="17.25" customHeight="1" hidden="1">
      <c r="A251" s="436">
        <v>1010534</v>
      </c>
      <c r="B251" s="438" t="s">
        <v>265</v>
      </c>
      <c r="C251" s="437"/>
    </row>
    <row r="252" spans="1:3" s="430" customFormat="1" ht="16.5" customHeight="1" hidden="1">
      <c r="A252" s="436">
        <v>1010535</v>
      </c>
      <c r="B252" s="438" t="s">
        <v>266</v>
      </c>
      <c r="C252" s="437">
        <f>SUM(C253:C256)</f>
        <v>0</v>
      </c>
    </row>
    <row r="253" spans="1:3" s="430" customFormat="1" ht="16.5" customHeight="1" hidden="1">
      <c r="A253" s="436">
        <v>101053501</v>
      </c>
      <c r="B253" s="436" t="s">
        <v>267</v>
      </c>
      <c r="C253" s="437"/>
    </row>
    <row r="254" spans="1:3" s="430" customFormat="1" ht="16.5" customHeight="1" hidden="1">
      <c r="A254" s="436">
        <v>101053502</v>
      </c>
      <c r="B254" s="436" t="s">
        <v>268</v>
      </c>
      <c r="C254" s="437"/>
    </row>
    <row r="255" spans="1:3" s="430" customFormat="1" ht="16.5" customHeight="1" hidden="1">
      <c r="A255" s="436">
        <v>101053503</v>
      </c>
      <c r="B255" s="436" t="s">
        <v>269</v>
      </c>
      <c r="C255" s="437"/>
    </row>
    <row r="256" spans="1:3" s="430" customFormat="1" ht="16.5" customHeight="1" hidden="1">
      <c r="A256" s="436">
        <v>101053599</v>
      </c>
      <c r="B256" s="436" t="s">
        <v>270</v>
      </c>
      <c r="C256" s="437"/>
    </row>
    <row r="257" spans="1:3" s="430" customFormat="1" ht="16.5" customHeight="1" hidden="1">
      <c r="A257" s="436">
        <v>1010536</v>
      </c>
      <c r="B257" s="438" t="s">
        <v>271</v>
      </c>
      <c r="C257" s="437">
        <f>SUM(C258:C261)</f>
        <v>0</v>
      </c>
    </row>
    <row r="258" spans="1:3" s="430" customFormat="1" ht="16.5" customHeight="1" hidden="1">
      <c r="A258" s="436">
        <v>101053601</v>
      </c>
      <c r="B258" s="436" t="s">
        <v>272</v>
      </c>
      <c r="C258" s="437"/>
    </row>
    <row r="259" spans="1:3" s="430" customFormat="1" ht="16.5" customHeight="1" hidden="1">
      <c r="A259" s="436">
        <v>101053602</v>
      </c>
      <c r="B259" s="436" t="s">
        <v>273</v>
      </c>
      <c r="C259" s="437"/>
    </row>
    <row r="260" spans="1:3" s="430" customFormat="1" ht="16.5" customHeight="1" hidden="1">
      <c r="A260" s="436">
        <v>101053603</v>
      </c>
      <c r="B260" s="436" t="s">
        <v>274</v>
      </c>
      <c r="C260" s="437"/>
    </row>
    <row r="261" spans="1:3" s="430" customFormat="1" ht="16.5" customHeight="1" hidden="1">
      <c r="A261" s="436">
        <v>101053699</v>
      </c>
      <c r="B261" s="436" t="s">
        <v>275</v>
      </c>
      <c r="C261" s="437"/>
    </row>
    <row r="262" spans="1:3" s="430" customFormat="1" ht="16.5" customHeight="1" hidden="1">
      <c r="A262" s="436">
        <v>1010599</v>
      </c>
      <c r="B262" s="438" t="s">
        <v>276</v>
      </c>
      <c r="C262" s="437"/>
    </row>
    <row r="263" spans="1:3" s="430" customFormat="1" ht="16.5" customHeight="1">
      <c r="A263" s="436">
        <v>10106</v>
      </c>
      <c r="B263" s="438" t="s">
        <v>277</v>
      </c>
      <c r="C263" s="437">
        <f>SUM(C264,C268:C270)</f>
        <v>228</v>
      </c>
    </row>
    <row r="264" spans="1:3" s="430" customFormat="1" ht="16.5" customHeight="1">
      <c r="A264" s="436">
        <v>1010601</v>
      </c>
      <c r="B264" s="438" t="s">
        <v>278</v>
      </c>
      <c r="C264" s="437">
        <f>SUM(C265:C267)</f>
        <v>261</v>
      </c>
    </row>
    <row r="265" spans="1:3" s="430" customFormat="1" ht="16.5" customHeight="1" hidden="1">
      <c r="A265" s="436">
        <v>101060101</v>
      </c>
      <c r="B265" s="436" t="s">
        <v>279</v>
      </c>
      <c r="C265" s="437">
        <v>0</v>
      </c>
    </row>
    <row r="266" spans="1:3" s="430" customFormat="1" ht="16.5" customHeight="1" hidden="1">
      <c r="A266" s="436">
        <v>101060102</v>
      </c>
      <c r="B266" s="436" t="s">
        <v>280</v>
      </c>
      <c r="C266" s="437">
        <v>0</v>
      </c>
    </row>
    <row r="267" spans="1:3" s="430" customFormat="1" ht="16.5" customHeight="1">
      <c r="A267" s="436">
        <v>101060109</v>
      </c>
      <c r="B267" s="436" t="s">
        <v>281</v>
      </c>
      <c r="C267" s="437">
        <v>261</v>
      </c>
    </row>
    <row r="268" spans="1:3" s="430" customFormat="1" ht="16.5" customHeight="1">
      <c r="A268" s="436">
        <v>1010602</v>
      </c>
      <c r="B268" s="438" t="s">
        <v>282</v>
      </c>
      <c r="C268" s="437">
        <v>-32</v>
      </c>
    </row>
    <row r="269" spans="1:3" s="430" customFormat="1" ht="16.5" customHeight="1">
      <c r="A269" s="436">
        <v>1010603</v>
      </c>
      <c r="B269" s="438" t="s">
        <v>283</v>
      </c>
      <c r="C269" s="437">
        <v>-1</v>
      </c>
    </row>
    <row r="270" spans="1:3" s="430" customFormat="1" ht="16.5" customHeight="1" hidden="1">
      <c r="A270" s="436">
        <v>1010620</v>
      </c>
      <c r="B270" s="438" t="s">
        <v>284</v>
      </c>
      <c r="C270" s="437">
        <v>0</v>
      </c>
    </row>
    <row r="271" spans="1:3" s="430" customFormat="1" ht="16.5" customHeight="1">
      <c r="A271" s="436">
        <v>10107</v>
      </c>
      <c r="B271" s="438" t="s">
        <v>285</v>
      </c>
      <c r="C271" s="437">
        <f>SUM(C272:C275)</f>
        <v>298</v>
      </c>
    </row>
    <row r="272" spans="1:3" s="430" customFormat="1" ht="16.5" customHeight="1" hidden="1">
      <c r="A272" s="436">
        <v>1010701</v>
      </c>
      <c r="B272" s="438" t="s">
        <v>286</v>
      </c>
      <c r="C272" s="437">
        <v>0</v>
      </c>
    </row>
    <row r="273" spans="1:3" s="430" customFormat="1" ht="16.5" customHeight="1">
      <c r="A273" s="436">
        <v>1010702</v>
      </c>
      <c r="B273" s="438" t="s">
        <v>287</v>
      </c>
      <c r="C273" s="437">
        <v>19</v>
      </c>
    </row>
    <row r="274" spans="1:3" s="430" customFormat="1" ht="16.5" customHeight="1">
      <c r="A274" s="436">
        <v>1010719</v>
      </c>
      <c r="B274" s="438" t="s">
        <v>288</v>
      </c>
      <c r="C274" s="437">
        <v>278</v>
      </c>
    </row>
    <row r="275" spans="1:3" s="430" customFormat="1" ht="16.5" customHeight="1">
      <c r="A275" s="436">
        <v>1010720</v>
      </c>
      <c r="B275" s="438" t="s">
        <v>289</v>
      </c>
      <c r="C275" s="437">
        <v>1</v>
      </c>
    </row>
    <row r="276" spans="1:3" s="430" customFormat="1" ht="16.5" customHeight="1">
      <c r="A276" s="436">
        <v>10109</v>
      </c>
      <c r="B276" s="438" t="s">
        <v>290</v>
      </c>
      <c r="C276" s="437">
        <f>SUM(C277,C280:C289)</f>
        <v>565</v>
      </c>
    </row>
    <row r="277" spans="1:3" s="430" customFormat="1" ht="16.5" customHeight="1">
      <c r="A277" s="436">
        <v>1010901</v>
      </c>
      <c r="B277" s="438" t="s">
        <v>291</v>
      </c>
      <c r="C277" s="437">
        <f>SUM(C278:C279)</f>
        <v>41</v>
      </c>
    </row>
    <row r="278" spans="1:3" s="430" customFormat="1" ht="16.5" customHeight="1">
      <c r="A278" s="436">
        <v>101090101</v>
      </c>
      <c r="B278" s="436" t="s">
        <v>292</v>
      </c>
      <c r="C278" s="437">
        <v>0</v>
      </c>
    </row>
    <row r="279" spans="1:3" s="430" customFormat="1" ht="16.5" customHeight="1">
      <c r="A279" s="436">
        <v>101090109</v>
      </c>
      <c r="B279" s="436" t="s">
        <v>293</v>
      </c>
      <c r="C279" s="437">
        <v>41</v>
      </c>
    </row>
    <row r="280" spans="1:3" s="430" customFormat="1" ht="16.5" customHeight="1">
      <c r="A280" s="436">
        <v>1010902</v>
      </c>
      <c r="B280" s="438" t="s">
        <v>294</v>
      </c>
      <c r="C280" s="437">
        <v>9</v>
      </c>
    </row>
    <row r="281" spans="1:3" s="430" customFormat="1" ht="16.5" customHeight="1">
      <c r="A281" s="436">
        <v>1010903</v>
      </c>
      <c r="B281" s="438" t="s">
        <v>295</v>
      </c>
      <c r="C281" s="437">
        <v>444</v>
      </c>
    </row>
    <row r="282" spans="1:3" s="430" customFormat="1" ht="16.5" customHeight="1" hidden="1">
      <c r="A282" s="436">
        <v>1010904</v>
      </c>
      <c r="B282" s="438" t="s">
        <v>296</v>
      </c>
      <c r="C282" s="437">
        <v>0</v>
      </c>
    </row>
    <row r="283" spans="1:3" s="430" customFormat="1" ht="16.5" customHeight="1" hidden="1">
      <c r="A283" s="436">
        <v>1010905</v>
      </c>
      <c r="B283" s="438" t="s">
        <v>297</v>
      </c>
      <c r="C283" s="437">
        <v>0</v>
      </c>
    </row>
    <row r="284" spans="1:3" s="430" customFormat="1" ht="16.5" customHeight="1">
      <c r="A284" s="436">
        <v>1010906</v>
      </c>
      <c r="B284" s="438" t="s">
        <v>298</v>
      </c>
      <c r="C284" s="437">
        <v>47</v>
      </c>
    </row>
    <row r="285" spans="1:3" s="430" customFormat="1" ht="16.5" customHeight="1" hidden="1">
      <c r="A285" s="436">
        <v>1010918</v>
      </c>
      <c r="B285" s="438" t="s">
        <v>299</v>
      </c>
      <c r="C285" s="437">
        <v>0</v>
      </c>
    </row>
    <row r="286" spans="1:3" s="430" customFormat="1" ht="16.5" customHeight="1">
      <c r="A286" s="436">
        <v>1010919</v>
      </c>
      <c r="B286" s="438" t="s">
        <v>300</v>
      </c>
      <c r="C286" s="437">
        <v>23</v>
      </c>
    </row>
    <row r="287" spans="1:3" s="430" customFormat="1" ht="16.5" customHeight="1">
      <c r="A287" s="436">
        <v>1010920</v>
      </c>
      <c r="B287" s="438" t="s">
        <v>301</v>
      </c>
      <c r="C287" s="437">
        <v>1</v>
      </c>
    </row>
    <row r="288" spans="1:3" s="430" customFormat="1" ht="16.5" customHeight="1" hidden="1">
      <c r="A288" s="436">
        <v>1010921</v>
      </c>
      <c r="B288" s="438" t="s">
        <v>302</v>
      </c>
      <c r="C288" s="437">
        <v>0</v>
      </c>
    </row>
    <row r="289" spans="1:3" s="430" customFormat="1" ht="16.5" customHeight="1" hidden="1">
      <c r="A289" s="436">
        <v>1010922</v>
      </c>
      <c r="B289" s="438" t="s">
        <v>303</v>
      </c>
      <c r="C289" s="437">
        <v>0</v>
      </c>
    </row>
    <row r="290" spans="1:3" s="430" customFormat="1" ht="16.5" customHeight="1">
      <c r="A290" s="436">
        <v>10110</v>
      </c>
      <c r="B290" s="438" t="s">
        <v>304</v>
      </c>
      <c r="C290" s="437">
        <f>SUM(C291:C298)</f>
        <v>304</v>
      </c>
    </row>
    <row r="291" spans="1:3" s="430" customFormat="1" ht="16.5" customHeight="1">
      <c r="A291" s="436">
        <v>1011001</v>
      </c>
      <c r="B291" s="438" t="s">
        <v>305</v>
      </c>
      <c r="C291" s="437">
        <v>26</v>
      </c>
    </row>
    <row r="292" spans="1:3" s="430" customFormat="1" ht="16.5" customHeight="1" hidden="1">
      <c r="A292" s="436">
        <v>1011002</v>
      </c>
      <c r="B292" s="438" t="s">
        <v>306</v>
      </c>
      <c r="C292" s="437">
        <v>0</v>
      </c>
    </row>
    <row r="293" spans="1:3" s="430" customFormat="1" ht="16.5" customHeight="1">
      <c r="A293" s="436">
        <v>1011003</v>
      </c>
      <c r="B293" s="438" t="s">
        <v>307</v>
      </c>
      <c r="C293" s="437">
        <v>232</v>
      </c>
    </row>
    <row r="294" spans="1:3" s="430" customFormat="1" ht="16.5" customHeight="1" hidden="1">
      <c r="A294" s="436">
        <v>1011004</v>
      </c>
      <c r="B294" s="438" t="s">
        <v>308</v>
      </c>
      <c r="C294" s="437">
        <v>0</v>
      </c>
    </row>
    <row r="295" spans="1:3" s="430" customFormat="1" ht="16.5" customHeight="1" hidden="1">
      <c r="A295" s="436">
        <v>1011005</v>
      </c>
      <c r="B295" s="438" t="s">
        <v>309</v>
      </c>
      <c r="C295" s="437">
        <v>0</v>
      </c>
    </row>
    <row r="296" spans="1:3" s="430" customFormat="1" ht="16.5" customHeight="1">
      <c r="A296" s="436">
        <v>1011006</v>
      </c>
      <c r="B296" s="438" t="s">
        <v>310</v>
      </c>
      <c r="C296" s="437">
        <v>31</v>
      </c>
    </row>
    <row r="297" spans="1:3" s="430" customFormat="1" ht="16.5" customHeight="1">
      <c r="A297" s="436">
        <v>1011019</v>
      </c>
      <c r="B297" s="438" t="s">
        <v>311</v>
      </c>
      <c r="C297" s="437">
        <v>10</v>
      </c>
    </row>
    <row r="298" spans="1:3" s="430" customFormat="1" ht="16.5" customHeight="1">
      <c r="A298" s="436">
        <v>1011020</v>
      </c>
      <c r="B298" s="438" t="s">
        <v>312</v>
      </c>
      <c r="C298" s="437">
        <v>5</v>
      </c>
    </row>
    <row r="299" spans="1:3" s="430" customFormat="1" ht="16.5" customHeight="1">
      <c r="A299" s="436">
        <v>10111</v>
      </c>
      <c r="B299" s="438" t="s">
        <v>313</v>
      </c>
      <c r="C299" s="437">
        <f>SUM(C300,C303:C304)</f>
        <v>457</v>
      </c>
    </row>
    <row r="300" spans="1:3" s="430" customFormat="1" ht="16.5" customHeight="1" hidden="1">
      <c r="A300" s="436">
        <v>1011101</v>
      </c>
      <c r="B300" s="438" t="s">
        <v>314</v>
      </c>
      <c r="C300" s="437">
        <f>SUM(C301:C302)</f>
        <v>0</v>
      </c>
    </row>
    <row r="301" spans="1:3" s="430" customFormat="1" ht="16.5" customHeight="1" hidden="1">
      <c r="A301" s="436">
        <v>101110101</v>
      </c>
      <c r="B301" s="436" t="s">
        <v>315</v>
      </c>
      <c r="C301" s="437">
        <v>0</v>
      </c>
    </row>
    <row r="302" spans="1:3" s="430" customFormat="1" ht="16.5" customHeight="1" hidden="1">
      <c r="A302" s="436">
        <v>101110109</v>
      </c>
      <c r="B302" s="436" t="s">
        <v>316</v>
      </c>
      <c r="C302" s="437">
        <v>0</v>
      </c>
    </row>
    <row r="303" spans="1:3" s="430" customFormat="1" ht="16.5" customHeight="1">
      <c r="A303" s="436">
        <v>1011119</v>
      </c>
      <c r="B303" s="438" t="s">
        <v>317</v>
      </c>
      <c r="C303" s="437">
        <v>457</v>
      </c>
    </row>
    <row r="304" spans="1:3" s="430" customFormat="1" ht="16.5" customHeight="1" hidden="1">
      <c r="A304" s="436">
        <v>1011120</v>
      </c>
      <c r="B304" s="438" t="s">
        <v>318</v>
      </c>
      <c r="C304" s="437">
        <v>0</v>
      </c>
    </row>
    <row r="305" spans="1:3" s="430" customFormat="1" ht="16.5" customHeight="1">
      <c r="A305" s="436">
        <v>10112</v>
      </c>
      <c r="B305" s="438" t="s">
        <v>319</v>
      </c>
      <c r="C305" s="437">
        <f>SUM(C306:C313)</f>
        <v>214</v>
      </c>
    </row>
    <row r="306" spans="1:3" s="430" customFormat="1" ht="16.5" customHeight="1">
      <c r="A306" s="436">
        <v>1011201</v>
      </c>
      <c r="B306" s="438" t="s">
        <v>320</v>
      </c>
      <c r="C306" s="437">
        <v>6</v>
      </c>
    </row>
    <row r="307" spans="1:3" s="430" customFormat="1" ht="16.5" customHeight="1" hidden="1">
      <c r="A307" s="436">
        <v>1011202</v>
      </c>
      <c r="B307" s="438" t="s">
        <v>321</v>
      </c>
      <c r="C307" s="437">
        <v>0</v>
      </c>
    </row>
    <row r="308" spans="1:3" s="430" customFormat="1" ht="16.5" customHeight="1">
      <c r="A308" s="436">
        <v>1011203</v>
      </c>
      <c r="B308" s="438" t="s">
        <v>322</v>
      </c>
      <c r="C308" s="437">
        <v>187</v>
      </c>
    </row>
    <row r="309" spans="1:3" s="430" customFormat="1" ht="16.5" customHeight="1" hidden="1">
      <c r="A309" s="436">
        <v>1011204</v>
      </c>
      <c r="B309" s="438" t="s">
        <v>323</v>
      </c>
      <c r="C309" s="437">
        <v>0</v>
      </c>
    </row>
    <row r="310" spans="1:3" s="430" customFormat="1" ht="16.5" customHeight="1">
      <c r="A310" s="436">
        <v>1011205</v>
      </c>
      <c r="B310" s="438" t="s">
        <v>324</v>
      </c>
      <c r="C310" s="437">
        <v>16</v>
      </c>
    </row>
    <row r="311" spans="1:3" s="430" customFormat="1" ht="16.5" customHeight="1" hidden="1">
      <c r="A311" s="436">
        <v>1011206</v>
      </c>
      <c r="B311" s="438" t="s">
        <v>325</v>
      </c>
      <c r="C311" s="437">
        <v>0</v>
      </c>
    </row>
    <row r="312" spans="1:3" s="430" customFormat="1" ht="16.5" customHeight="1">
      <c r="A312" s="436">
        <v>1011219</v>
      </c>
      <c r="B312" s="438" t="s">
        <v>326</v>
      </c>
      <c r="C312" s="437">
        <v>2</v>
      </c>
    </row>
    <row r="313" spans="1:3" s="430" customFormat="1" ht="16.5" customHeight="1">
      <c r="A313" s="436">
        <v>1011220</v>
      </c>
      <c r="B313" s="438" t="s">
        <v>327</v>
      </c>
      <c r="C313" s="437">
        <v>3</v>
      </c>
    </row>
    <row r="314" spans="1:3" s="430" customFormat="1" ht="16.5" customHeight="1">
      <c r="A314" s="436">
        <v>10113</v>
      </c>
      <c r="B314" s="438" t="s">
        <v>328</v>
      </c>
      <c r="C314" s="437">
        <f>SUM(C315:C322)</f>
        <v>332</v>
      </c>
    </row>
    <row r="315" spans="1:3" s="430" customFormat="1" ht="16.5" customHeight="1" hidden="1">
      <c r="A315" s="436">
        <v>1011301</v>
      </c>
      <c r="B315" s="438" t="s">
        <v>329</v>
      </c>
      <c r="C315" s="437">
        <v>0</v>
      </c>
    </row>
    <row r="316" spans="1:3" s="430" customFormat="1" ht="16.5" customHeight="1" hidden="1">
      <c r="A316" s="436">
        <v>1011302</v>
      </c>
      <c r="B316" s="438" t="s">
        <v>330</v>
      </c>
      <c r="C316" s="437">
        <v>0</v>
      </c>
    </row>
    <row r="317" spans="1:3" s="430" customFormat="1" ht="16.5" customHeight="1">
      <c r="A317" s="436">
        <v>1011303</v>
      </c>
      <c r="B317" s="438" t="s">
        <v>331</v>
      </c>
      <c r="C317" s="437">
        <v>184</v>
      </c>
    </row>
    <row r="318" spans="1:3" s="430" customFormat="1" ht="16.5" customHeight="1" hidden="1">
      <c r="A318" s="436">
        <v>1011304</v>
      </c>
      <c r="B318" s="438" t="s">
        <v>332</v>
      </c>
      <c r="C318" s="437">
        <v>0</v>
      </c>
    </row>
    <row r="319" spans="1:3" s="430" customFormat="1" ht="16.5" customHeight="1" hidden="1">
      <c r="A319" s="436">
        <v>1011305</v>
      </c>
      <c r="B319" s="438" t="s">
        <v>333</v>
      </c>
      <c r="C319" s="437">
        <v>0</v>
      </c>
    </row>
    <row r="320" spans="1:3" s="430" customFormat="1" ht="16.5" customHeight="1">
      <c r="A320" s="436">
        <v>1011306</v>
      </c>
      <c r="B320" s="438" t="s">
        <v>334</v>
      </c>
      <c r="C320" s="437">
        <v>129</v>
      </c>
    </row>
    <row r="321" spans="1:3" s="430" customFormat="1" ht="16.5" customHeight="1">
      <c r="A321" s="436">
        <v>1011319</v>
      </c>
      <c r="B321" s="438" t="s">
        <v>335</v>
      </c>
      <c r="C321" s="437">
        <v>18</v>
      </c>
    </row>
    <row r="322" spans="1:3" s="430" customFormat="1" ht="16.5" customHeight="1">
      <c r="A322" s="436">
        <v>1011320</v>
      </c>
      <c r="B322" s="438" t="s">
        <v>336</v>
      </c>
      <c r="C322" s="437">
        <v>1</v>
      </c>
    </row>
    <row r="323" spans="1:3" s="430" customFormat="1" ht="16.5" customHeight="1">
      <c r="A323" s="436">
        <v>10114</v>
      </c>
      <c r="B323" s="438" t="s">
        <v>337</v>
      </c>
      <c r="C323" s="437">
        <f>SUM(C324:C325)</f>
        <v>512</v>
      </c>
    </row>
    <row r="324" spans="1:3" s="430" customFormat="1" ht="16.5" customHeight="1">
      <c r="A324" s="436">
        <v>1011401</v>
      </c>
      <c r="B324" s="438" t="s">
        <v>338</v>
      </c>
      <c r="C324" s="437">
        <v>512</v>
      </c>
    </row>
    <row r="325" spans="1:3" s="430" customFormat="1" ht="16.5" customHeight="1" hidden="1">
      <c r="A325" s="436">
        <v>1011420</v>
      </c>
      <c r="B325" s="438" t="s">
        <v>339</v>
      </c>
      <c r="C325" s="437"/>
    </row>
    <row r="326" spans="1:3" s="430" customFormat="1" ht="16.5" customHeight="1" hidden="1">
      <c r="A326" s="436">
        <v>10115</v>
      </c>
      <c r="B326" s="438" t="s">
        <v>340</v>
      </c>
      <c r="C326" s="437">
        <f>SUM(C327:C328)</f>
        <v>0</v>
      </c>
    </row>
    <row r="327" spans="1:3" s="430" customFormat="1" ht="16.5" customHeight="1" hidden="1">
      <c r="A327" s="436">
        <v>1011501</v>
      </c>
      <c r="B327" s="438" t="s">
        <v>341</v>
      </c>
      <c r="C327" s="437"/>
    </row>
    <row r="328" spans="1:3" s="430" customFormat="1" ht="16.5" customHeight="1" hidden="1">
      <c r="A328" s="436">
        <v>1011520</v>
      </c>
      <c r="B328" s="438" t="s">
        <v>342</v>
      </c>
      <c r="C328" s="437"/>
    </row>
    <row r="329" spans="1:3" s="430" customFormat="1" ht="16.5" customHeight="1" hidden="1">
      <c r="A329" s="436">
        <v>10116</v>
      </c>
      <c r="B329" s="438" t="s">
        <v>343</v>
      </c>
      <c r="C329" s="437">
        <f>SUM(C330:C331)</f>
        <v>0</v>
      </c>
    </row>
    <row r="330" spans="1:3" s="430" customFormat="1" ht="16.5" customHeight="1" hidden="1">
      <c r="A330" s="436">
        <v>1011601</v>
      </c>
      <c r="B330" s="438" t="s">
        <v>344</v>
      </c>
      <c r="C330" s="437"/>
    </row>
    <row r="331" spans="1:3" s="430" customFormat="1" ht="16.5" customHeight="1" hidden="1">
      <c r="A331" s="436">
        <v>1011620</v>
      </c>
      <c r="B331" s="438" t="s">
        <v>345</v>
      </c>
      <c r="C331" s="437"/>
    </row>
    <row r="332" spans="1:3" s="430" customFormat="1" ht="16.5" customHeight="1" hidden="1">
      <c r="A332" s="436">
        <v>10117</v>
      </c>
      <c r="B332" s="438" t="s">
        <v>346</v>
      </c>
      <c r="C332" s="437">
        <f>SUM(C333,C337,C341:C342)</f>
        <v>0</v>
      </c>
    </row>
    <row r="333" spans="1:3" s="430" customFormat="1" ht="16.5" customHeight="1" hidden="1">
      <c r="A333" s="436">
        <v>1011701</v>
      </c>
      <c r="B333" s="438" t="s">
        <v>347</v>
      </c>
      <c r="C333" s="437">
        <f>SUM(C334:C336)</f>
        <v>0</v>
      </c>
    </row>
    <row r="334" spans="1:3" s="430" customFormat="1" ht="16.5" customHeight="1" hidden="1">
      <c r="A334" s="436">
        <v>101170101</v>
      </c>
      <c r="B334" s="436" t="s">
        <v>348</v>
      </c>
      <c r="C334" s="437"/>
    </row>
    <row r="335" spans="1:3" s="430" customFormat="1" ht="16.5" customHeight="1" hidden="1">
      <c r="A335" s="436">
        <v>101170102</v>
      </c>
      <c r="B335" s="436" t="s">
        <v>349</v>
      </c>
      <c r="C335" s="437"/>
    </row>
    <row r="336" spans="1:3" s="430" customFormat="1" ht="16.5" customHeight="1" hidden="1">
      <c r="A336" s="436">
        <v>101170103</v>
      </c>
      <c r="B336" s="436" t="s">
        <v>350</v>
      </c>
      <c r="C336" s="437"/>
    </row>
    <row r="337" spans="1:3" s="430" customFormat="1" ht="16.5" customHeight="1" hidden="1">
      <c r="A337" s="436">
        <v>1011703</v>
      </c>
      <c r="B337" s="438" t="s">
        <v>351</v>
      </c>
      <c r="C337" s="437">
        <f>SUM(C338:C340)</f>
        <v>0</v>
      </c>
    </row>
    <row r="338" spans="1:3" s="430" customFormat="1" ht="16.5" customHeight="1" hidden="1">
      <c r="A338" s="436">
        <v>101170301</v>
      </c>
      <c r="B338" s="436" t="s">
        <v>352</v>
      </c>
      <c r="C338" s="437"/>
    </row>
    <row r="339" spans="1:3" s="430" customFormat="1" ht="16.5" customHeight="1" hidden="1">
      <c r="A339" s="436">
        <v>101170302</v>
      </c>
      <c r="B339" s="436" t="s">
        <v>353</v>
      </c>
      <c r="C339" s="437"/>
    </row>
    <row r="340" spans="1:3" s="430" customFormat="1" ht="16.5" customHeight="1" hidden="1">
      <c r="A340" s="436">
        <v>101170303</v>
      </c>
      <c r="B340" s="436" t="s">
        <v>354</v>
      </c>
      <c r="C340" s="437"/>
    </row>
    <row r="341" spans="1:3" s="430" customFormat="1" ht="16.5" customHeight="1" hidden="1">
      <c r="A341" s="436">
        <v>1011720</v>
      </c>
      <c r="B341" s="438" t="s">
        <v>355</v>
      </c>
      <c r="C341" s="437"/>
    </row>
    <row r="342" spans="1:3" s="430" customFormat="1" ht="16.5" customHeight="1" hidden="1">
      <c r="A342" s="436">
        <v>1011721</v>
      </c>
      <c r="B342" s="438" t="s">
        <v>356</v>
      </c>
      <c r="C342" s="437"/>
    </row>
    <row r="343" spans="1:3" s="430" customFormat="1" ht="16.5" customHeight="1">
      <c r="A343" s="436">
        <v>10118</v>
      </c>
      <c r="B343" s="438" t="s">
        <v>357</v>
      </c>
      <c r="C343" s="437">
        <f>SUM(C344:C346)</f>
        <v>687</v>
      </c>
    </row>
    <row r="344" spans="1:3" s="430" customFormat="1" ht="16.5" customHeight="1">
      <c r="A344" s="436">
        <v>1011801</v>
      </c>
      <c r="B344" s="438" t="s">
        <v>358</v>
      </c>
      <c r="C344" s="437">
        <v>687</v>
      </c>
    </row>
    <row r="345" spans="1:3" s="430" customFormat="1" ht="16.5" customHeight="1" hidden="1">
      <c r="A345" s="436">
        <v>1011802</v>
      </c>
      <c r="B345" s="438" t="s">
        <v>359</v>
      </c>
      <c r="C345" s="437"/>
    </row>
    <row r="346" spans="1:3" s="430" customFormat="1" ht="16.5" customHeight="1" hidden="1">
      <c r="A346" s="436">
        <v>1011820</v>
      </c>
      <c r="B346" s="438" t="s">
        <v>360</v>
      </c>
      <c r="C346" s="437"/>
    </row>
    <row r="347" spans="1:3" s="430" customFormat="1" ht="16.5" customHeight="1">
      <c r="A347" s="436">
        <v>10119</v>
      </c>
      <c r="B347" s="438" t="s">
        <v>361</v>
      </c>
      <c r="C347" s="437">
        <f>SUM(C348:C349)</f>
        <v>898</v>
      </c>
    </row>
    <row r="348" spans="1:3" s="430" customFormat="1" ht="16.5" customHeight="1">
      <c r="A348" s="436">
        <v>1011901</v>
      </c>
      <c r="B348" s="438" t="s">
        <v>362</v>
      </c>
      <c r="C348" s="437">
        <v>898</v>
      </c>
    </row>
    <row r="349" spans="1:3" s="430" customFormat="1" ht="16.5" customHeight="1" hidden="1">
      <c r="A349" s="436">
        <v>1011920</v>
      </c>
      <c r="B349" s="438" t="s">
        <v>363</v>
      </c>
      <c r="C349" s="437"/>
    </row>
    <row r="350" spans="1:3" s="430" customFormat="1" ht="16.5" customHeight="1">
      <c r="A350" s="436">
        <v>10120</v>
      </c>
      <c r="B350" s="438" t="s">
        <v>364</v>
      </c>
      <c r="C350" s="437">
        <f>SUM(C351:C352)</f>
        <v>366</v>
      </c>
    </row>
    <row r="351" spans="1:3" s="430" customFormat="1" ht="16.5" customHeight="1">
      <c r="A351" s="436">
        <v>1012001</v>
      </c>
      <c r="B351" s="438" t="s">
        <v>365</v>
      </c>
      <c r="C351" s="437">
        <v>366</v>
      </c>
    </row>
    <row r="352" spans="1:3" s="430" customFormat="1" ht="16.5" customHeight="1" hidden="1">
      <c r="A352" s="436">
        <v>1012020</v>
      </c>
      <c r="B352" s="438" t="s">
        <v>366</v>
      </c>
      <c r="C352" s="437"/>
    </row>
    <row r="353" spans="1:3" s="430" customFormat="1" ht="16.5" customHeight="1">
      <c r="A353" s="436">
        <v>10121</v>
      </c>
      <c r="B353" s="438" t="s">
        <v>367</v>
      </c>
      <c r="C353" s="437">
        <f>C354+C355</f>
        <v>17</v>
      </c>
    </row>
    <row r="354" spans="1:3" s="430" customFormat="1" ht="16.5" customHeight="1">
      <c r="A354" s="436">
        <v>1012101</v>
      </c>
      <c r="B354" s="438" t="s">
        <v>368</v>
      </c>
      <c r="C354" s="437">
        <v>17</v>
      </c>
    </row>
    <row r="355" spans="1:3" s="430" customFormat="1" ht="16.5" customHeight="1" hidden="1">
      <c r="A355" s="436">
        <v>1012120</v>
      </c>
      <c r="B355" s="438" t="s">
        <v>369</v>
      </c>
      <c r="C355" s="437"/>
    </row>
    <row r="356" spans="1:3" s="430" customFormat="1" ht="16.5" customHeight="1" hidden="1">
      <c r="A356" s="436">
        <v>10199</v>
      </c>
      <c r="B356" s="438" t="s">
        <v>370</v>
      </c>
      <c r="C356" s="437">
        <f>SUM(C357:C358)</f>
        <v>0</v>
      </c>
    </row>
    <row r="357" spans="1:3" s="430" customFormat="1" ht="16.5" customHeight="1" hidden="1">
      <c r="A357" s="436">
        <v>1019901</v>
      </c>
      <c r="B357" s="438" t="s">
        <v>371</v>
      </c>
      <c r="C357" s="437"/>
    </row>
    <row r="358" spans="1:3" s="430" customFormat="1" ht="16.5" customHeight="1" hidden="1">
      <c r="A358" s="436">
        <v>1019920</v>
      </c>
      <c r="B358" s="438" t="s">
        <v>372</v>
      </c>
      <c r="C358" s="437"/>
    </row>
    <row r="359" spans="1:3" s="430" customFormat="1" ht="16.5" customHeight="1">
      <c r="A359" s="436">
        <v>103</v>
      </c>
      <c r="B359" s="438" t="s">
        <v>373</v>
      </c>
      <c r="C359" s="437">
        <f>SUM(C360,C385,C581,C611,C630,C679,C682,C688)</f>
        <v>15079</v>
      </c>
    </row>
    <row r="360" spans="1:3" s="430" customFormat="1" ht="16.5" customHeight="1">
      <c r="A360" s="436">
        <v>10302</v>
      </c>
      <c r="B360" s="438" t="s">
        <v>374</v>
      </c>
      <c r="C360" s="437">
        <f>SUM(C361,C368:C371,C374:C382)</f>
        <v>1070</v>
      </c>
    </row>
    <row r="361" spans="1:3" s="430" customFormat="1" ht="16.5" customHeight="1">
      <c r="A361" s="436">
        <v>1030203</v>
      </c>
      <c r="B361" s="438" t="s">
        <v>375</v>
      </c>
      <c r="C361" s="437">
        <f>SUM(C362:C367)</f>
        <v>338</v>
      </c>
    </row>
    <row r="362" spans="1:3" s="430" customFormat="1" ht="16.5" customHeight="1">
      <c r="A362" s="436">
        <v>103020301</v>
      </c>
      <c r="B362" s="436" t="s">
        <v>376</v>
      </c>
      <c r="C362" s="437">
        <v>338</v>
      </c>
    </row>
    <row r="363" spans="1:3" s="430" customFormat="1" ht="16.5" customHeight="1" hidden="1">
      <c r="A363" s="436">
        <v>103020302</v>
      </c>
      <c r="B363" s="436" t="s">
        <v>377</v>
      </c>
      <c r="C363" s="437"/>
    </row>
    <row r="364" spans="1:3" s="430" customFormat="1" ht="16.5" customHeight="1" hidden="1">
      <c r="A364" s="436">
        <v>103020303</v>
      </c>
      <c r="B364" s="436" t="s">
        <v>378</v>
      </c>
      <c r="C364" s="437"/>
    </row>
    <row r="365" spans="1:3" s="430" customFormat="1" ht="16.5" customHeight="1" hidden="1">
      <c r="A365" s="436">
        <v>103020304</v>
      </c>
      <c r="B365" s="436" t="s">
        <v>379</v>
      </c>
      <c r="C365" s="437"/>
    </row>
    <row r="366" spans="1:3" s="430" customFormat="1" ht="16.5" customHeight="1" hidden="1">
      <c r="A366" s="436">
        <v>103020305</v>
      </c>
      <c r="B366" s="436" t="s">
        <v>380</v>
      </c>
      <c r="C366" s="437"/>
    </row>
    <row r="367" spans="1:3" s="430" customFormat="1" ht="16.5" customHeight="1" hidden="1">
      <c r="A367" s="436">
        <v>103020399</v>
      </c>
      <c r="B367" s="436" t="s">
        <v>381</v>
      </c>
      <c r="C367" s="437"/>
    </row>
    <row r="368" spans="1:3" s="430" customFormat="1" ht="16.5" customHeight="1" hidden="1">
      <c r="A368" s="436">
        <v>1030205</v>
      </c>
      <c r="B368" s="438" t="s">
        <v>382</v>
      </c>
      <c r="C368" s="437"/>
    </row>
    <row r="369" spans="1:3" s="430" customFormat="1" ht="16.5" customHeight="1" hidden="1">
      <c r="A369" s="436">
        <v>1030210</v>
      </c>
      <c r="B369" s="438" t="s">
        <v>383</v>
      </c>
      <c r="C369" s="437"/>
    </row>
    <row r="370" spans="1:3" s="430" customFormat="1" ht="16.5" customHeight="1" hidden="1">
      <c r="A370" s="436">
        <v>1030212</v>
      </c>
      <c r="B370" s="438" t="s">
        <v>384</v>
      </c>
      <c r="C370" s="437"/>
    </row>
    <row r="371" spans="1:3" s="430" customFormat="1" ht="16.5" customHeight="1">
      <c r="A371" s="436">
        <v>1030216</v>
      </c>
      <c r="B371" s="438" t="s">
        <v>385</v>
      </c>
      <c r="C371" s="437">
        <f>SUM(C372:C373)</f>
        <v>225</v>
      </c>
    </row>
    <row r="372" spans="1:3" s="430" customFormat="1" ht="16.5" customHeight="1">
      <c r="A372" s="436">
        <v>103021601</v>
      </c>
      <c r="B372" s="436" t="s">
        <v>386</v>
      </c>
      <c r="C372" s="437">
        <v>225</v>
      </c>
    </row>
    <row r="373" spans="1:3" s="430" customFormat="1" ht="16.5" customHeight="1" hidden="1">
      <c r="A373" s="436">
        <v>103021699</v>
      </c>
      <c r="B373" s="436" t="s">
        <v>387</v>
      </c>
      <c r="C373" s="437">
        <v>0</v>
      </c>
    </row>
    <row r="374" spans="1:3" s="430" customFormat="1" ht="16.5" customHeight="1" hidden="1">
      <c r="A374" s="436">
        <v>1030217</v>
      </c>
      <c r="B374" s="438" t="s">
        <v>388</v>
      </c>
      <c r="C374" s="437">
        <v>0</v>
      </c>
    </row>
    <row r="375" spans="1:3" s="430" customFormat="1" ht="16.5" customHeight="1">
      <c r="A375" s="436">
        <v>1030218</v>
      </c>
      <c r="B375" s="438" t="s">
        <v>389</v>
      </c>
      <c r="C375" s="437">
        <v>425</v>
      </c>
    </row>
    <row r="376" spans="1:3" s="430" customFormat="1" ht="16.5" customHeight="1" hidden="1">
      <c r="A376" s="436">
        <v>1030219</v>
      </c>
      <c r="B376" s="438" t="s">
        <v>390</v>
      </c>
      <c r="C376" s="437">
        <v>0</v>
      </c>
    </row>
    <row r="377" spans="1:3" s="430" customFormat="1" ht="16.5" customHeight="1" hidden="1">
      <c r="A377" s="436">
        <v>1030220</v>
      </c>
      <c r="B377" s="438" t="s">
        <v>391</v>
      </c>
      <c r="C377" s="437">
        <v>0</v>
      </c>
    </row>
    <row r="378" spans="1:3" s="430" customFormat="1" ht="16.5" customHeight="1">
      <c r="A378" s="436">
        <v>1030222</v>
      </c>
      <c r="B378" s="438" t="s">
        <v>392</v>
      </c>
      <c r="C378" s="437">
        <v>82</v>
      </c>
    </row>
    <row r="379" spans="1:3" s="430" customFormat="1" ht="16.5" customHeight="1" hidden="1">
      <c r="A379" s="436">
        <v>1030223</v>
      </c>
      <c r="B379" s="438" t="s">
        <v>393</v>
      </c>
      <c r="C379" s="437">
        <v>0</v>
      </c>
    </row>
    <row r="380" spans="1:3" s="430" customFormat="1" ht="16.5" customHeight="1" hidden="1">
      <c r="A380" s="436">
        <v>1030224</v>
      </c>
      <c r="B380" s="438" t="s">
        <v>394</v>
      </c>
      <c r="C380" s="437">
        <v>0</v>
      </c>
    </row>
    <row r="381" spans="1:3" s="430" customFormat="1" ht="16.5" customHeight="1" hidden="1">
      <c r="A381" s="436">
        <v>1030225</v>
      </c>
      <c r="B381" s="438" t="s">
        <v>395</v>
      </c>
      <c r="C381" s="437">
        <v>0</v>
      </c>
    </row>
    <row r="382" spans="1:3" s="430" customFormat="1" ht="16.5" customHeight="1" hidden="1">
      <c r="A382" s="436">
        <v>1030299</v>
      </c>
      <c r="B382" s="438" t="s">
        <v>396</v>
      </c>
      <c r="C382" s="437">
        <f>C383+C384</f>
        <v>0</v>
      </c>
    </row>
    <row r="383" spans="1:3" s="430" customFormat="1" ht="16.5" customHeight="1" hidden="1">
      <c r="A383" s="436">
        <v>103029901</v>
      </c>
      <c r="B383" s="436" t="s">
        <v>397</v>
      </c>
      <c r="C383" s="437"/>
    </row>
    <row r="384" spans="1:3" s="430" customFormat="1" ht="16.5" customHeight="1" hidden="1">
      <c r="A384" s="436">
        <v>103029999</v>
      </c>
      <c r="B384" s="436" t="s">
        <v>398</v>
      </c>
      <c r="C384" s="437"/>
    </row>
    <row r="385" spans="1:3" s="430" customFormat="1" ht="16.5" customHeight="1">
      <c r="A385" s="436">
        <v>10304</v>
      </c>
      <c r="B385" s="438" t="s">
        <v>399</v>
      </c>
      <c r="C385" s="437">
        <f>C386+C403+C407+C410+C415+C417+C420+C422+C424+C427+C430+C433+C435+C446+C449+C451+C453+C455+C457+C460+C465+C468+C473+C477+C479+C482+C488+C494+C500+C504+C507+C514+C519+C526+C529+C533+C542+C546+C550+C554+C559+C564+C567+C569+C571+C573+C576+C579</f>
        <v>878</v>
      </c>
    </row>
    <row r="386" spans="1:3" s="430" customFormat="1" ht="16.5" customHeight="1" hidden="1">
      <c r="A386" s="436">
        <v>1030401</v>
      </c>
      <c r="B386" s="438" t="s">
        <v>400</v>
      </c>
      <c r="C386" s="437">
        <f>SUM(C387:C402)</f>
        <v>0</v>
      </c>
    </row>
    <row r="387" spans="1:3" s="430" customFormat="1" ht="16.5" customHeight="1" hidden="1">
      <c r="A387" s="436">
        <v>103040101</v>
      </c>
      <c r="B387" s="436" t="s">
        <v>401</v>
      </c>
      <c r="C387" s="437"/>
    </row>
    <row r="388" spans="1:3" s="430" customFormat="1" ht="16.5" customHeight="1" hidden="1">
      <c r="A388" s="436">
        <v>103040102</v>
      </c>
      <c r="B388" s="436" t="s">
        <v>402</v>
      </c>
      <c r="C388" s="437"/>
    </row>
    <row r="389" spans="1:3" s="430" customFormat="1" ht="16.5" customHeight="1" hidden="1">
      <c r="A389" s="436">
        <v>103040103</v>
      </c>
      <c r="B389" s="436" t="s">
        <v>403</v>
      </c>
      <c r="C389" s="437"/>
    </row>
    <row r="390" spans="1:3" s="430" customFormat="1" ht="16.5" customHeight="1" hidden="1">
      <c r="A390" s="436">
        <v>103040104</v>
      </c>
      <c r="B390" s="436" t="s">
        <v>404</v>
      </c>
      <c r="C390" s="437"/>
    </row>
    <row r="391" spans="1:3" s="430" customFormat="1" ht="16.5" customHeight="1" hidden="1">
      <c r="A391" s="436">
        <v>103040109</v>
      </c>
      <c r="B391" s="436" t="s">
        <v>405</v>
      </c>
      <c r="C391" s="437"/>
    </row>
    <row r="392" spans="1:3" s="430" customFormat="1" ht="16.5" customHeight="1" hidden="1">
      <c r="A392" s="436">
        <v>103040110</v>
      </c>
      <c r="B392" s="436" t="s">
        <v>406</v>
      </c>
      <c r="C392" s="437"/>
    </row>
    <row r="393" spans="1:3" s="430" customFormat="1" ht="16.5" customHeight="1" hidden="1">
      <c r="A393" s="436">
        <v>103040111</v>
      </c>
      <c r="B393" s="436" t="s">
        <v>407</v>
      </c>
      <c r="C393" s="437"/>
    </row>
    <row r="394" spans="1:3" s="430" customFormat="1" ht="16.5" customHeight="1" hidden="1">
      <c r="A394" s="436">
        <v>103040112</v>
      </c>
      <c r="B394" s="436" t="s">
        <v>408</v>
      </c>
      <c r="C394" s="437"/>
    </row>
    <row r="395" spans="1:3" s="430" customFormat="1" ht="16.5" customHeight="1" hidden="1">
      <c r="A395" s="436">
        <v>103040113</v>
      </c>
      <c r="B395" s="436" t="s">
        <v>409</v>
      </c>
      <c r="C395" s="437"/>
    </row>
    <row r="396" spans="1:3" s="430" customFormat="1" ht="16.5" customHeight="1" hidden="1">
      <c r="A396" s="436">
        <v>103040116</v>
      </c>
      <c r="B396" s="436" t="s">
        <v>410</v>
      </c>
      <c r="C396" s="437"/>
    </row>
    <row r="397" spans="1:3" s="430" customFormat="1" ht="16.5" customHeight="1" hidden="1">
      <c r="A397" s="436">
        <v>103040117</v>
      </c>
      <c r="B397" s="436" t="s">
        <v>411</v>
      </c>
      <c r="C397" s="437"/>
    </row>
    <row r="398" spans="1:3" s="430" customFormat="1" ht="16.5" customHeight="1" hidden="1">
      <c r="A398" s="436">
        <v>103040120</v>
      </c>
      <c r="B398" s="436" t="s">
        <v>412</v>
      </c>
      <c r="C398" s="437"/>
    </row>
    <row r="399" spans="1:3" s="430" customFormat="1" ht="16.5" customHeight="1" hidden="1">
      <c r="A399" s="436">
        <v>103040121</v>
      </c>
      <c r="B399" s="436" t="s">
        <v>413</v>
      </c>
      <c r="C399" s="437"/>
    </row>
    <row r="400" spans="1:3" s="430" customFormat="1" ht="16.5" customHeight="1" hidden="1">
      <c r="A400" s="436">
        <v>103040122</v>
      </c>
      <c r="B400" s="436" t="s">
        <v>414</v>
      </c>
      <c r="C400" s="437"/>
    </row>
    <row r="401" spans="1:3" s="430" customFormat="1" ht="16.5" customHeight="1" hidden="1">
      <c r="A401" s="436">
        <v>103040123</v>
      </c>
      <c r="B401" s="436" t="s">
        <v>415</v>
      </c>
      <c r="C401" s="437"/>
    </row>
    <row r="402" spans="1:3" s="430" customFormat="1" ht="16.5" customHeight="1" hidden="1">
      <c r="A402" s="436">
        <v>103040150</v>
      </c>
      <c r="B402" s="436" t="s">
        <v>416</v>
      </c>
      <c r="C402" s="437"/>
    </row>
    <row r="403" spans="1:3" s="430" customFormat="1" ht="16.5" customHeight="1">
      <c r="A403" s="436">
        <v>1030402</v>
      </c>
      <c r="B403" s="438" t="s">
        <v>417</v>
      </c>
      <c r="C403" s="437">
        <f>SUM(C404:C406)</f>
        <v>30</v>
      </c>
    </row>
    <row r="404" spans="1:3" s="430" customFormat="1" ht="16.5" customHeight="1">
      <c r="A404" s="436">
        <v>103040201</v>
      </c>
      <c r="B404" s="436" t="s">
        <v>418</v>
      </c>
      <c r="C404" s="437">
        <v>30</v>
      </c>
    </row>
    <row r="405" spans="1:3" s="430" customFormat="1" ht="16.5" customHeight="1" hidden="1">
      <c r="A405" s="436">
        <v>103040202</v>
      </c>
      <c r="B405" s="436" t="s">
        <v>419</v>
      </c>
      <c r="C405" s="437"/>
    </row>
    <row r="406" spans="1:3" s="430" customFormat="1" ht="16.5" customHeight="1" hidden="1">
      <c r="A406" s="436">
        <v>103040250</v>
      </c>
      <c r="B406" s="436" t="s">
        <v>420</v>
      </c>
      <c r="C406" s="437"/>
    </row>
    <row r="407" spans="1:3" s="430" customFormat="1" ht="16.5" customHeight="1" hidden="1">
      <c r="A407" s="436">
        <v>1030403</v>
      </c>
      <c r="B407" s="438" t="s">
        <v>421</v>
      </c>
      <c r="C407" s="437">
        <f>SUM(C408:C409)</f>
        <v>0</v>
      </c>
    </row>
    <row r="408" spans="1:3" s="430" customFormat="1" ht="16.5" customHeight="1" hidden="1">
      <c r="A408" s="436">
        <v>103040305</v>
      </c>
      <c r="B408" s="436" t="s">
        <v>422</v>
      </c>
      <c r="C408" s="437"/>
    </row>
    <row r="409" spans="1:3" s="430" customFormat="1" ht="16.5" customHeight="1" hidden="1">
      <c r="A409" s="436">
        <v>103040350</v>
      </c>
      <c r="B409" s="436" t="s">
        <v>423</v>
      </c>
      <c r="C409" s="437"/>
    </row>
    <row r="410" spans="1:3" s="430" customFormat="1" ht="16.5" customHeight="1" hidden="1">
      <c r="A410" s="436">
        <v>1030404</v>
      </c>
      <c r="B410" s="438" t="s">
        <v>424</v>
      </c>
      <c r="C410" s="437">
        <f>SUM(C411:C414)</f>
        <v>0</v>
      </c>
    </row>
    <row r="411" spans="1:3" s="430" customFormat="1" ht="16.5" customHeight="1" hidden="1">
      <c r="A411" s="436">
        <v>103040402</v>
      </c>
      <c r="B411" s="436" t="s">
        <v>425</v>
      </c>
      <c r="C411" s="437"/>
    </row>
    <row r="412" spans="1:3" s="430" customFormat="1" ht="16.5" customHeight="1" hidden="1">
      <c r="A412" s="436">
        <v>103040403</v>
      </c>
      <c r="B412" s="436" t="s">
        <v>426</v>
      </c>
      <c r="C412" s="437"/>
    </row>
    <row r="413" spans="1:3" s="430" customFormat="1" ht="16.5" customHeight="1" hidden="1">
      <c r="A413" s="436">
        <v>103040404</v>
      </c>
      <c r="B413" s="436" t="s">
        <v>427</v>
      </c>
      <c r="C413" s="437"/>
    </row>
    <row r="414" spans="1:3" s="430" customFormat="1" ht="16.5" customHeight="1" hidden="1">
      <c r="A414" s="436">
        <v>103040450</v>
      </c>
      <c r="B414" s="436" t="s">
        <v>428</v>
      </c>
      <c r="C414" s="437"/>
    </row>
    <row r="415" spans="1:3" s="430" customFormat="1" ht="16.5" customHeight="1" hidden="1">
      <c r="A415" s="436">
        <v>1030406</v>
      </c>
      <c r="B415" s="438" t="s">
        <v>429</v>
      </c>
      <c r="C415" s="437">
        <f>C416</f>
        <v>0</v>
      </c>
    </row>
    <row r="416" spans="1:3" s="430" customFormat="1" ht="16.5" customHeight="1" hidden="1">
      <c r="A416" s="436">
        <v>103040650</v>
      </c>
      <c r="B416" s="436" t="s">
        <v>430</v>
      </c>
      <c r="C416" s="437"/>
    </row>
    <row r="417" spans="1:3" s="430" customFormat="1" ht="16.5" customHeight="1" hidden="1">
      <c r="A417" s="436">
        <v>1030407</v>
      </c>
      <c r="B417" s="438" t="s">
        <v>431</v>
      </c>
      <c r="C417" s="437">
        <f>SUM(C418:C419)</f>
        <v>0</v>
      </c>
    </row>
    <row r="418" spans="1:3" s="430" customFormat="1" ht="16.5" customHeight="1" hidden="1">
      <c r="A418" s="436">
        <v>103040702</v>
      </c>
      <c r="B418" s="436" t="s">
        <v>432</v>
      </c>
      <c r="C418" s="437"/>
    </row>
    <row r="419" spans="1:3" s="430" customFormat="1" ht="16.5" customHeight="1" hidden="1">
      <c r="A419" s="436">
        <v>103040750</v>
      </c>
      <c r="B419" s="436" t="s">
        <v>433</v>
      </c>
      <c r="C419" s="437"/>
    </row>
    <row r="420" spans="1:3" s="430" customFormat="1" ht="16.5" customHeight="1" hidden="1">
      <c r="A420" s="436">
        <v>1030408</v>
      </c>
      <c r="B420" s="438" t="s">
        <v>434</v>
      </c>
      <c r="C420" s="437">
        <f>C421</f>
        <v>0</v>
      </c>
    </row>
    <row r="421" spans="1:3" s="430" customFormat="1" ht="16.5" customHeight="1" hidden="1">
      <c r="A421" s="436">
        <v>103040850</v>
      </c>
      <c r="B421" s="436" t="s">
        <v>435</v>
      </c>
      <c r="C421" s="437"/>
    </row>
    <row r="422" spans="1:3" s="430" customFormat="1" ht="16.5" customHeight="1" hidden="1">
      <c r="A422" s="436">
        <v>1030409</v>
      </c>
      <c r="B422" s="438" t="s">
        <v>436</v>
      </c>
      <c r="C422" s="437">
        <f>C423</f>
        <v>0</v>
      </c>
    </row>
    <row r="423" spans="1:3" s="430" customFormat="1" ht="16.5" customHeight="1" hidden="1">
      <c r="A423" s="436">
        <v>103040950</v>
      </c>
      <c r="B423" s="436" t="s">
        <v>437</v>
      </c>
      <c r="C423" s="437"/>
    </row>
    <row r="424" spans="1:3" s="430" customFormat="1" ht="16.5" customHeight="1" hidden="1">
      <c r="A424" s="436">
        <v>1030410</v>
      </c>
      <c r="B424" s="438" t="s">
        <v>438</v>
      </c>
      <c r="C424" s="437">
        <f>SUM(C425:C426)</f>
        <v>0</v>
      </c>
    </row>
    <row r="425" spans="1:3" s="430" customFormat="1" ht="16.5" customHeight="1" hidden="1">
      <c r="A425" s="436">
        <v>103041001</v>
      </c>
      <c r="B425" s="436" t="s">
        <v>432</v>
      </c>
      <c r="C425" s="437"/>
    </row>
    <row r="426" spans="1:3" s="430" customFormat="1" ht="16.5" customHeight="1" hidden="1">
      <c r="A426" s="436">
        <v>103041050</v>
      </c>
      <c r="B426" s="436" t="s">
        <v>439</v>
      </c>
      <c r="C426" s="437"/>
    </row>
    <row r="427" spans="1:3" s="430" customFormat="1" ht="16.5" customHeight="1" hidden="1">
      <c r="A427" s="436">
        <v>1030413</v>
      </c>
      <c r="B427" s="438" t="s">
        <v>440</v>
      </c>
      <c r="C427" s="437">
        <f>SUM(C428:C429)</f>
        <v>0</v>
      </c>
    </row>
    <row r="428" spans="1:3" s="430" customFormat="1" ht="16.5" customHeight="1" hidden="1">
      <c r="A428" s="436">
        <v>103041303</v>
      </c>
      <c r="B428" s="436" t="s">
        <v>441</v>
      </c>
      <c r="C428" s="437"/>
    </row>
    <row r="429" spans="1:3" s="430" customFormat="1" ht="16.5" customHeight="1" hidden="1">
      <c r="A429" s="436">
        <v>103041350</v>
      </c>
      <c r="B429" s="436" t="s">
        <v>442</v>
      </c>
      <c r="C429" s="437"/>
    </row>
    <row r="430" spans="1:3" s="430" customFormat="1" ht="16.5" customHeight="1" hidden="1">
      <c r="A430" s="436">
        <v>1030414</v>
      </c>
      <c r="B430" s="438" t="s">
        <v>443</v>
      </c>
      <c r="C430" s="437">
        <f>SUM(C431:C432)</f>
        <v>0</v>
      </c>
    </row>
    <row r="431" spans="1:3" s="430" customFormat="1" ht="16.5" customHeight="1" hidden="1">
      <c r="A431" s="436">
        <v>103041403</v>
      </c>
      <c r="B431" s="436" t="s">
        <v>444</v>
      </c>
      <c r="C431" s="437"/>
    </row>
    <row r="432" spans="1:3" s="430" customFormat="1" ht="16.5" customHeight="1" hidden="1">
      <c r="A432" s="436">
        <v>103041450</v>
      </c>
      <c r="B432" s="436" t="s">
        <v>445</v>
      </c>
      <c r="C432" s="437"/>
    </row>
    <row r="433" spans="1:3" s="430" customFormat="1" ht="16.5" customHeight="1" hidden="1">
      <c r="A433" s="436">
        <v>1030415</v>
      </c>
      <c r="B433" s="438" t="s">
        <v>446</v>
      </c>
      <c r="C433" s="437">
        <f>C434</f>
        <v>0</v>
      </c>
    </row>
    <row r="434" spans="1:3" s="430" customFormat="1" ht="16.5" customHeight="1" hidden="1">
      <c r="A434" s="436">
        <v>103041550</v>
      </c>
      <c r="B434" s="436" t="s">
        <v>447</v>
      </c>
      <c r="C434" s="437"/>
    </row>
    <row r="435" spans="1:3" s="430" customFormat="1" ht="16.5" customHeight="1" hidden="1">
      <c r="A435" s="436">
        <v>1030416</v>
      </c>
      <c r="B435" s="438" t="s">
        <v>448</v>
      </c>
      <c r="C435" s="437">
        <f>SUM(C436:C445)</f>
        <v>0</v>
      </c>
    </row>
    <row r="436" spans="1:3" s="430" customFormat="1" ht="16.5" customHeight="1" hidden="1">
      <c r="A436" s="436">
        <v>103041601</v>
      </c>
      <c r="B436" s="436" t="s">
        <v>449</v>
      </c>
      <c r="C436" s="437"/>
    </row>
    <row r="437" spans="1:3" s="430" customFormat="1" ht="16.5" customHeight="1" hidden="1">
      <c r="A437" s="436">
        <v>103041602</v>
      </c>
      <c r="B437" s="436" t="s">
        <v>450</v>
      </c>
      <c r="C437" s="437"/>
    </row>
    <row r="438" spans="1:3" s="430" customFormat="1" ht="16.5" customHeight="1" hidden="1">
      <c r="A438" s="436">
        <v>103041603</v>
      </c>
      <c r="B438" s="436" t="s">
        <v>451</v>
      </c>
      <c r="C438" s="437"/>
    </row>
    <row r="439" spans="1:3" s="430" customFormat="1" ht="16.5" customHeight="1" hidden="1">
      <c r="A439" s="436">
        <v>103041604</v>
      </c>
      <c r="B439" s="436" t="s">
        <v>452</v>
      </c>
      <c r="C439" s="437"/>
    </row>
    <row r="440" spans="1:3" s="430" customFormat="1" ht="16.5" customHeight="1" hidden="1">
      <c r="A440" s="436">
        <v>103041605</v>
      </c>
      <c r="B440" s="436" t="s">
        <v>453</v>
      </c>
      <c r="C440" s="437"/>
    </row>
    <row r="441" spans="1:3" s="430" customFormat="1" ht="16.5" customHeight="1" hidden="1">
      <c r="A441" s="436">
        <v>103041607</v>
      </c>
      <c r="B441" s="436" t="s">
        <v>454</v>
      </c>
      <c r="C441" s="437"/>
    </row>
    <row r="442" spans="1:3" s="430" customFormat="1" ht="16.5" customHeight="1" hidden="1">
      <c r="A442" s="436">
        <v>103041608</v>
      </c>
      <c r="B442" s="436" t="s">
        <v>432</v>
      </c>
      <c r="C442" s="437"/>
    </row>
    <row r="443" spans="1:3" s="430" customFormat="1" ht="16.5" customHeight="1" hidden="1">
      <c r="A443" s="436">
        <v>103041616</v>
      </c>
      <c r="B443" s="436" t="s">
        <v>455</v>
      </c>
      <c r="C443" s="437"/>
    </row>
    <row r="444" spans="1:3" s="430" customFormat="1" ht="16.5" customHeight="1" hidden="1">
      <c r="A444" s="436">
        <v>103041617</v>
      </c>
      <c r="B444" s="436" t="s">
        <v>456</v>
      </c>
      <c r="C444" s="437"/>
    </row>
    <row r="445" spans="1:3" s="430" customFormat="1" ht="16.5" customHeight="1" hidden="1">
      <c r="A445" s="436">
        <v>103041650</v>
      </c>
      <c r="B445" s="436" t="s">
        <v>457</v>
      </c>
      <c r="C445" s="437"/>
    </row>
    <row r="446" spans="1:3" s="430" customFormat="1" ht="16.5" customHeight="1" hidden="1">
      <c r="A446" s="436">
        <v>1030417</v>
      </c>
      <c r="B446" s="438" t="s">
        <v>458</v>
      </c>
      <c r="C446" s="437">
        <f>SUM(C447:C448)</f>
        <v>0</v>
      </c>
    </row>
    <row r="447" spans="1:3" s="430" customFormat="1" ht="16.5" customHeight="1" hidden="1">
      <c r="A447" s="436">
        <v>103041704</v>
      </c>
      <c r="B447" s="436" t="s">
        <v>432</v>
      </c>
      <c r="C447" s="437"/>
    </row>
    <row r="448" spans="1:3" s="430" customFormat="1" ht="16.5" customHeight="1" hidden="1">
      <c r="A448" s="436">
        <v>103041750</v>
      </c>
      <c r="B448" s="436" t="s">
        <v>459</v>
      </c>
      <c r="C448" s="437"/>
    </row>
    <row r="449" spans="1:3" s="430" customFormat="1" ht="16.5" customHeight="1" hidden="1">
      <c r="A449" s="436">
        <v>1030418</v>
      </c>
      <c r="B449" s="438" t="s">
        <v>460</v>
      </c>
      <c r="C449" s="437">
        <f aca="true" t="shared" si="0" ref="C449:C453">C450</f>
        <v>0</v>
      </c>
    </row>
    <row r="450" spans="1:3" s="430" customFormat="1" ht="16.5" customHeight="1" hidden="1">
      <c r="A450" s="436">
        <v>103041850</v>
      </c>
      <c r="B450" s="436" t="s">
        <v>461</v>
      </c>
      <c r="C450" s="437"/>
    </row>
    <row r="451" spans="1:3" s="430" customFormat="1" ht="16.5" customHeight="1" hidden="1">
      <c r="A451" s="436">
        <v>1030419</v>
      </c>
      <c r="B451" s="438" t="s">
        <v>462</v>
      </c>
      <c r="C451" s="437">
        <f t="shared" si="0"/>
        <v>0</v>
      </c>
    </row>
    <row r="452" spans="1:3" s="430" customFormat="1" ht="16.5" customHeight="1" hidden="1">
      <c r="A452" s="436">
        <v>103041950</v>
      </c>
      <c r="B452" s="436" t="s">
        <v>463</v>
      </c>
      <c r="C452" s="437"/>
    </row>
    <row r="453" spans="1:3" s="430" customFormat="1" ht="16.5" customHeight="1" hidden="1">
      <c r="A453" s="436">
        <v>1030420</v>
      </c>
      <c r="B453" s="438" t="s">
        <v>464</v>
      </c>
      <c r="C453" s="437">
        <f t="shared" si="0"/>
        <v>0</v>
      </c>
    </row>
    <row r="454" spans="1:3" s="430" customFormat="1" ht="16.5" customHeight="1" hidden="1">
      <c r="A454" s="436">
        <v>103042050</v>
      </c>
      <c r="B454" s="436" t="s">
        <v>465</v>
      </c>
      <c r="C454" s="437"/>
    </row>
    <row r="455" spans="1:3" s="430" customFormat="1" ht="16.5" customHeight="1" hidden="1">
      <c r="A455" s="436">
        <v>1030422</v>
      </c>
      <c r="B455" s="438" t="s">
        <v>466</v>
      </c>
      <c r="C455" s="437">
        <f>C456</f>
        <v>0</v>
      </c>
    </row>
    <row r="456" spans="1:3" s="430" customFormat="1" ht="16.5" customHeight="1" hidden="1">
      <c r="A456" s="436">
        <v>103042250</v>
      </c>
      <c r="B456" s="436" t="s">
        <v>467</v>
      </c>
      <c r="C456" s="437"/>
    </row>
    <row r="457" spans="1:3" s="430" customFormat="1" ht="16.5" customHeight="1" hidden="1">
      <c r="A457" s="436">
        <v>1030424</v>
      </c>
      <c r="B457" s="438" t="s">
        <v>468</v>
      </c>
      <c r="C457" s="437">
        <f>SUM(C458:C459)</f>
        <v>0</v>
      </c>
    </row>
    <row r="458" spans="1:3" s="430" customFormat="1" ht="16.5" customHeight="1" hidden="1">
      <c r="A458" s="436">
        <v>103042401</v>
      </c>
      <c r="B458" s="436" t="s">
        <v>469</v>
      </c>
      <c r="C458" s="437"/>
    </row>
    <row r="459" spans="1:3" s="430" customFormat="1" ht="16.5" customHeight="1" hidden="1">
      <c r="A459" s="436">
        <v>103042450</v>
      </c>
      <c r="B459" s="436" t="s">
        <v>470</v>
      </c>
      <c r="C459" s="437"/>
    </row>
    <row r="460" spans="1:3" s="430" customFormat="1" ht="16.5" customHeight="1" hidden="1">
      <c r="A460" s="436">
        <v>1030425</v>
      </c>
      <c r="B460" s="438" t="s">
        <v>471</v>
      </c>
      <c r="C460" s="437">
        <f>SUM(C461:C464)</f>
        <v>0</v>
      </c>
    </row>
    <row r="461" spans="1:3" s="430" customFormat="1" ht="16.5" customHeight="1" hidden="1">
      <c r="A461" s="436">
        <v>103042502</v>
      </c>
      <c r="B461" s="436" t="s">
        <v>472</v>
      </c>
      <c r="C461" s="437"/>
    </row>
    <row r="462" spans="1:3" s="430" customFormat="1" ht="16.5" customHeight="1" hidden="1">
      <c r="A462" s="436">
        <v>103042507</v>
      </c>
      <c r="B462" s="436" t="s">
        <v>473</v>
      </c>
      <c r="C462" s="437"/>
    </row>
    <row r="463" spans="1:3" s="430" customFormat="1" ht="16.5" customHeight="1" hidden="1">
      <c r="A463" s="436">
        <v>103042508</v>
      </c>
      <c r="B463" s="436" t="s">
        <v>474</v>
      </c>
      <c r="C463" s="437"/>
    </row>
    <row r="464" spans="1:3" s="430" customFormat="1" ht="16.5" customHeight="1" hidden="1">
      <c r="A464" s="436">
        <v>103042550</v>
      </c>
      <c r="B464" s="436" t="s">
        <v>475</v>
      </c>
      <c r="C464" s="437"/>
    </row>
    <row r="465" spans="1:3" s="430" customFormat="1" ht="16.5" customHeight="1" hidden="1">
      <c r="A465" s="436">
        <v>1030426</v>
      </c>
      <c r="B465" s="438" t="s">
        <v>476</v>
      </c>
      <c r="C465" s="437">
        <f>SUM(C466:C467)</f>
        <v>0</v>
      </c>
    </row>
    <row r="466" spans="1:3" s="430" customFormat="1" ht="16.5" customHeight="1" hidden="1">
      <c r="A466" s="436">
        <v>103042604</v>
      </c>
      <c r="B466" s="436" t="s">
        <v>477</v>
      </c>
      <c r="C466" s="437"/>
    </row>
    <row r="467" spans="1:3" s="430" customFormat="1" ht="16.5" customHeight="1" hidden="1">
      <c r="A467" s="436">
        <v>103042650</v>
      </c>
      <c r="B467" s="436" t="s">
        <v>478</v>
      </c>
      <c r="C467" s="437"/>
    </row>
    <row r="468" spans="1:3" s="430" customFormat="1" ht="16.5" customHeight="1" hidden="1">
      <c r="A468" s="436">
        <v>1030427</v>
      </c>
      <c r="B468" s="438" t="s">
        <v>479</v>
      </c>
      <c r="C468" s="437">
        <f>SUM(C469:C472)</f>
        <v>0</v>
      </c>
    </row>
    <row r="469" spans="1:3" s="430" customFormat="1" ht="16.5" customHeight="1" hidden="1">
      <c r="A469" s="436">
        <v>103042707</v>
      </c>
      <c r="B469" s="436" t="s">
        <v>480</v>
      </c>
      <c r="C469" s="437"/>
    </row>
    <row r="470" spans="1:3" s="430" customFormat="1" ht="16.5" customHeight="1" hidden="1">
      <c r="A470" s="436">
        <v>103042750</v>
      </c>
      <c r="B470" s="436" t="s">
        <v>481</v>
      </c>
      <c r="C470" s="437"/>
    </row>
    <row r="471" spans="1:3" s="430" customFormat="1" ht="16.5" customHeight="1" hidden="1">
      <c r="A471" s="436">
        <v>103042751</v>
      </c>
      <c r="B471" s="436" t="s">
        <v>482</v>
      </c>
      <c r="C471" s="437"/>
    </row>
    <row r="472" spans="1:3" s="430" customFormat="1" ht="16.5" customHeight="1" hidden="1">
      <c r="A472" s="436">
        <v>103042752</v>
      </c>
      <c r="B472" s="436" t="s">
        <v>483</v>
      </c>
      <c r="C472" s="437"/>
    </row>
    <row r="473" spans="1:3" s="430" customFormat="1" ht="16.5" customHeight="1" hidden="1">
      <c r="A473" s="436">
        <v>1030429</v>
      </c>
      <c r="B473" s="438" t="s">
        <v>484</v>
      </c>
      <c r="C473" s="437">
        <f>SUM(C474:C476)</f>
        <v>0</v>
      </c>
    </row>
    <row r="474" spans="1:3" s="430" customFormat="1" ht="16.5" customHeight="1" hidden="1">
      <c r="A474" s="436">
        <v>103042907</v>
      </c>
      <c r="B474" s="436" t="s">
        <v>485</v>
      </c>
      <c r="C474" s="437"/>
    </row>
    <row r="475" spans="1:3" s="430" customFormat="1" ht="16.5" customHeight="1" hidden="1">
      <c r="A475" s="436">
        <v>103042908</v>
      </c>
      <c r="B475" s="436" t="s">
        <v>486</v>
      </c>
      <c r="C475" s="437"/>
    </row>
    <row r="476" spans="1:3" s="430" customFormat="1" ht="16.5" customHeight="1" hidden="1">
      <c r="A476" s="436">
        <v>103042950</v>
      </c>
      <c r="B476" s="436" t="s">
        <v>487</v>
      </c>
      <c r="C476" s="437"/>
    </row>
    <row r="477" spans="1:3" s="430" customFormat="1" ht="16.5" customHeight="1" hidden="1">
      <c r="A477" s="436">
        <v>1030430</v>
      </c>
      <c r="B477" s="438" t="s">
        <v>488</v>
      </c>
      <c r="C477" s="437">
        <f>C478</f>
        <v>0</v>
      </c>
    </row>
    <row r="478" spans="1:3" s="430" customFormat="1" ht="16.5" customHeight="1" hidden="1">
      <c r="A478" s="436">
        <v>103043050</v>
      </c>
      <c r="B478" s="436" t="s">
        <v>489</v>
      </c>
      <c r="C478" s="437"/>
    </row>
    <row r="479" spans="1:3" s="430" customFormat="1" ht="16.5" customHeight="1" hidden="1">
      <c r="A479" s="436">
        <v>1030431</v>
      </c>
      <c r="B479" s="438" t="s">
        <v>490</v>
      </c>
      <c r="C479" s="437">
        <f>SUM(C480:C481)</f>
        <v>0</v>
      </c>
    </row>
    <row r="480" spans="1:3" s="430" customFormat="1" ht="16.5" customHeight="1" hidden="1">
      <c r="A480" s="436">
        <v>103043101</v>
      </c>
      <c r="B480" s="436" t="s">
        <v>491</v>
      </c>
      <c r="C480" s="437"/>
    </row>
    <row r="481" spans="1:3" s="430" customFormat="1" ht="16.5" customHeight="1" hidden="1">
      <c r="A481" s="436">
        <v>103043150</v>
      </c>
      <c r="B481" s="436" t="s">
        <v>492</v>
      </c>
      <c r="C481" s="437"/>
    </row>
    <row r="482" spans="1:3" s="430" customFormat="1" ht="16.5" customHeight="1" hidden="1">
      <c r="A482" s="436">
        <v>1030432</v>
      </c>
      <c r="B482" s="438" t="s">
        <v>493</v>
      </c>
      <c r="C482" s="437">
        <f>SUM(C483:C487)</f>
        <v>0</v>
      </c>
    </row>
    <row r="483" spans="1:3" s="430" customFormat="1" ht="16.5" customHeight="1" hidden="1">
      <c r="A483" s="436">
        <v>103043204</v>
      </c>
      <c r="B483" s="436" t="s">
        <v>494</v>
      </c>
      <c r="C483" s="437"/>
    </row>
    <row r="484" spans="1:3" s="430" customFormat="1" ht="16.5" customHeight="1" hidden="1">
      <c r="A484" s="436">
        <v>103043205</v>
      </c>
      <c r="B484" s="436" t="s">
        <v>495</v>
      </c>
      <c r="C484" s="437"/>
    </row>
    <row r="485" spans="1:3" s="430" customFormat="1" ht="16.5" customHeight="1" hidden="1">
      <c r="A485" s="436">
        <v>103043208</v>
      </c>
      <c r="B485" s="436" t="s">
        <v>496</v>
      </c>
      <c r="C485" s="437"/>
    </row>
    <row r="486" spans="1:3" s="430" customFormat="1" ht="16.5" customHeight="1" hidden="1">
      <c r="A486" s="436">
        <v>103043211</v>
      </c>
      <c r="B486" s="436" t="s">
        <v>497</v>
      </c>
      <c r="C486" s="437"/>
    </row>
    <row r="487" spans="1:3" s="430" customFormat="1" ht="16.5" customHeight="1" hidden="1">
      <c r="A487" s="436">
        <v>103043250</v>
      </c>
      <c r="B487" s="436" t="s">
        <v>498</v>
      </c>
      <c r="C487" s="437"/>
    </row>
    <row r="488" spans="1:3" s="430" customFormat="1" ht="16.5" customHeight="1">
      <c r="A488" s="436">
        <v>1030433</v>
      </c>
      <c r="B488" s="438" t="s">
        <v>499</v>
      </c>
      <c r="C488" s="437">
        <f>SUM(C489:C493)</f>
        <v>18</v>
      </c>
    </row>
    <row r="489" spans="1:3" s="430" customFormat="1" ht="16.5" customHeight="1" hidden="1">
      <c r="A489" s="436">
        <v>103043306</v>
      </c>
      <c r="B489" s="436" t="s">
        <v>500</v>
      </c>
      <c r="C489" s="437"/>
    </row>
    <row r="490" spans="1:3" s="430" customFormat="1" ht="16.5" customHeight="1" hidden="1">
      <c r="A490" s="436">
        <v>103043310</v>
      </c>
      <c r="B490" s="436" t="s">
        <v>432</v>
      </c>
      <c r="C490" s="437"/>
    </row>
    <row r="491" spans="1:3" s="430" customFormat="1" ht="16.5" customHeight="1" hidden="1">
      <c r="A491" s="436">
        <v>103043311</v>
      </c>
      <c r="B491" s="436" t="s">
        <v>501</v>
      </c>
      <c r="C491" s="437"/>
    </row>
    <row r="492" spans="1:3" s="430" customFormat="1" ht="16.5" customHeight="1">
      <c r="A492" s="436">
        <v>103043313</v>
      </c>
      <c r="B492" s="436" t="s">
        <v>502</v>
      </c>
      <c r="C492" s="437">
        <v>18</v>
      </c>
    </row>
    <row r="493" spans="1:3" s="430" customFormat="1" ht="16.5" customHeight="1" hidden="1">
      <c r="A493" s="436">
        <v>103043350</v>
      </c>
      <c r="B493" s="436" t="s">
        <v>503</v>
      </c>
      <c r="C493" s="437"/>
    </row>
    <row r="494" spans="1:3" s="430" customFormat="1" ht="16.5" customHeight="1" hidden="1">
      <c r="A494" s="436">
        <v>1030434</v>
      </c>
      <c r="B494" s="438" t="s">
        <v>504</v>
      </c>
      <c r="C494" s="437">
        <f>SUM(C495:C499)</f>
        <v>0</v>
      </c>
    </row>
    <row r="495" spans="1:3" s="430" customFormat="1" ht="16.5" customHeight="1" hidden="1">
      <c r="A495" s="436">
        <v>103043401</v>
      </c>
      <c r="B495" s="436" t="s">
        <v>505</v>
      </c>
      <c r="C495" s="437"/>
    </row>
    <row r="496" spans="1:3" s="430" customFormat="1" ht="16.5" customHeight="1" hidden="1">
      <c r="A496" s="436">
        <v>103043402</v>
      </c>
      <c r="B496" s="436" t="s">
        <v>506</v>
      </c>
      <c r="C496" s="437"/>
    </row>
    <row r="497" spans="1:3" s="430" customFormat="1" ht="16.5" customHeight="1" hidden="1">
      <c r="A497" s="436">
        <v>103043403</v>
      </c>
      <c r="B497" s="436" t="s">
        <v>507</v>
      </c>
      <c r="C497" s="437"/>
    </row>
    <row r="498" spans="1:3" s="430" customFormat="1" ht="16.5" customHeight="1" hidden="1">
      <c r="A498" s="436">
        <v>103043404</v>
      </c>
      <c r="B498" s="436" t="s">
        <v>508</v>
      </c>
      <c r="C498" s="437"/>
    </row>
    <row r="499" spans="1:3" s="430" customFormat="1" ht="16.5" customHeight="1" hidden="1">
      <c r="A499" s="436">
        <v>103043450</v>
      </c>
      <c r="B499" s="436" t="s">
        <v>509</v>
      </c>
      <c r="C499" s="437"/>
    </row>
    <row r="500" spans="1:3" s="430" customFormat="1" ht="16.5" customHeight="1" hidden="1">
      <c r="A500" s="436">
        <v>1030435</v>
      </c>
      <c r="B500" s="438" t="s">
        <v>510</v>
      </c>
      <c r="C500" s="437">
        <f>SUM(C501:C503)</f>
        <v>0</v>
      </c>
    </row>
    <row r="501" spans="1:3" s="430" customFormat="1" ht="16.5" customHeight="1" hidden="1">
      <c r="A501" s="436">
        <v>103043506</v>
      </c>
      <c r="B501" s="436" t="s">
        <v>432</v>
      </c>
      <c r="C501" s="437"/>
    </row>
    <row r="502" spans="1:3" s="430" customFormat="1" ht="16.5" customHeight="1" hidden="1">
      <c r="A502" s="436">
        <v>103043507</v>
      </c>
      <c r="B502" s="436" t="s">
        <v>511</v>
      </c>
      <c r="C502" s="437"/>
    </row>
    <row r="503" spans="1:3" s="430" customFormat="1" ht="16.5" customHeight="1" hidden="1">
      <c r="A503" s="436">
        <v>103043550</v>
      </c>
      <c r="B503" s="436" t="s">
        <v>512</v>
      </c>
      <c r="C503" s="437"/>
    </row>
    <row r="504" spans="1:3" s="430" customFormat="1" ht="16.5" customHeight="1" hidden="1">
      <c r="A504" s="436">
        <v>1030440</v>
      </c>
      <c r="B504" s="438" t="s">
        <v>513</v>
      </c>
      <c r="C504" s="437">
        <f>SUM(C505:C506)</f>
        <v>0</v>
      </c>
    </row>
    <row r="505" spans="1:3" s="430" customFormat="1" ht="16.5" customHeight="1" hidden="1">
      <c r="A505" s="436">
        <v>103044001</v>
      </c>
      <c r="B505" s="436" t="s">
        <v>432</v>
      </c>
      <c r="C505" s="437"/>
    </row>
    <row r="506" spans="1:3" s="430" customFormat="1" ht="16.5" customHeight="1" hidden="1">
      <c r="A506" s="436">
        <v>103044050</v>
      </c>
      <c r="B506" s="436" t="s">
        <v>514</v>
      </c>
      <c r="C506" s="437"/>
    </row>
    <row r="507" spans="1:3" s="430" customFormat="1" ht="16.5" customHeight="1">
      <c r="A507" s="436">
        <v>1030442</v>
      </c>
      <c r="B507" s="438" t="s">
        <v>515</v>
      </c>
      <c r="C507" s="437">
        <f>SUM(C508:C513)</f>
        <v>22</v>
      </c>
    </row>
    <row r="508" spans="1:3" s="430" customFormat="1" ht="16.5" customHeight="1" hidden="1">
      <c r="A508" s="436">
        <v>103044203</v>
      </c>
      <c r="B508" s="436" t="s">
        <v>432</v>
      </c>
      <c r="C508" s="437"/>
    </row>
    <row r="509" spans="1:3" s="430" customFormat="1" ht="16.5" customHeight="1" hidden="1">
      <c r="A509" s="436">
        <v>103044208</v>
      </c>
      <c r="B509" s="436" t="s">
        <v>516</v>
      </c>
      <c r="C509" s="437"/>
    </row>
    <row r="510" spans="1:3" s="430" customFormat="1" ht="16.5" customHeight="1" hidden="1">
      <c r="A510" s="436">
        <v>103044209</v>
      </c>
      <c r="B510" s="436" t="s">
        <v>517</v>
      </c>
      <c r="C510" s="437"/>
    </row>
    <row r="511" spans="1:3" s="430" customFormat="1" ht="16.5" customHeight="1" hidden="1">
      <c r="A511" s="436">
        <v>103044220</v>
      </c>
      <c r="B511" s="436" t="s">
        <v>518</v>
      </c>
      <c r="C511" s="437"/>
    </row>
    <row r="512" spans="1:3" s="430" customFormat="1" ht="16.5" customHeight="1" hidden="1">
      <c r="A512" s="436">
        <v>103044221</v>
      </c>
      <c r="B512" s="436" t="s">
        <v>519</v>
      </c>
      <c r="C512" s="437"/>
    </row>
    <row r="513" spans="1:3" s="430" customFormat="1" ht="16.5" customHeight="1">
      <c r="A513" s="436">
        <v>103044250</v>
      </c>
      <c r="B513" s="436" t="s">
        <v>520</v>
      </c>
      <c r="C513" s="437">
        <v>22</v>
      </c>
    </row>
    <row r="514" spans="1:3" s="430" customFormat="1" ht="16.5" customHeight="1" hidden="1">
      <c r="A514" s="436">
        <v>1030443</v>
      </c>
      <c r="B514" s="438" t="s">
        <v>521</v>
      </c>
      <c r="C514" s="437">
        <f>SUM(C515:C518)</f>
        <v>0</v>
      </c>
    </row>
    <row r="515" spans="1:3" s="430" customFormat="1" ht="16.5" customHeight="1" hidden="1">
      <c r="A515" s="436">
        <v>103044306</v>
      </c>
      <c r="B515" s="436" t="s">
        <v>432</v>
      </c>
      <c r="C515" s="437"/>
    </row>
    <row r="516" spans="1:3" s="430" customFormat="1" ht="16.5" customHeight="1" hidden="1">
      <c r="A516" s="436">
        <v>103044307</v>
      </c>
      <c r="B516" s="436" t="s">
        <v>522</v>
      </c>
      <c r="C516" s="437"/>
    </row>
    <row r="517" spans="1:3" s="430" customFormat="1" ht="16.5" customHeight="1" hidden="1">
      <c r="A517" s="436">
        <v>103044308</v>
      </c>
      <c r="B517" s="436" t="s">
        <v>523</v>
      </c>
      <c r="C517" s="437"/>
    </row>
    <row r="518" spans="1:3" s="430" customFormat="1" ht="16.5" customHeight="1" hidden="1">
      <c r="A518" s="436">
        <v>103044350</v>
      </c>
      <c r="B518" s="436" t="s">
        <v>524</v>
      </c>
      <c r="C518" s="437"/>
    </row>
    <row r="519" spans="1:3" s="430" customFormat="1" ht="16.5" customHeight="1" hidden="1">
      <c r="A519" s="436">
        <v>1030444</v>
      </c>
      <c r="B519" s="438" t="s">
        <v>525</v>
      </c>
      <c r="C519" s="437">
        <f>SUM(C520:C525)</f>
        <v>0</v>
      </c>
    </row>
    <row r="520" spans="1:3" s="430" customFormat="1" ht="16.5" customHeight="1" hidden="1">
      <c r="A520" s="436">
        <v>103044414</v>
      </c>
      <c r="B520" s="436" t="s">
        <v>526</v>
      </c>
      <c r="C520" s="437"/>
    </row>
    <row r="521" spans="1:3" s="430" customFormat="1" ht="16.5" customHeight="1" hidden="1">
      <c r="A521" s="436">
        <v>103044416</v>
      </c>
      <c r="B521" s="436" t="s">
        <v>527</v>
      </c>
      <c r="C521" s="437"/>
    </row>
    <row r="522" spans="1:3" s="430" customFormat="1" ht="16.5" customHeight="1" hidden="1">
      <c r="A522" s="436">
        <v>103044433</v>
      </c>
      <c r="B522" s="436" t="s">
        <v>528</v>
      </c>
      <c r="C522" s="437"/>
    </row>
    <row r="523" spans="1:3" s="430" customFormat="1" ht="16.5" customHeight="1" hidden="1">
      <c r="A523" s="436">
        <v>103044434</v>
      </c>
      <c r="B523" s="436" t="s">
        <v>529</v>
      </c>
      <c r="C523" s="437"/>
    </row>
    <row r="524" spans="1:3" s="430" customFormat="1" ht="16.5" customHeight="1" hidden="1">
      <c r="A524" s="436">
        <v>103044435</v>
      </c>
      <c r="B524" s="436" t="s">
        <v>530</v>
      </c>
      <c r="C524" s="437"/>
    </row>
    <row r="525" spans="1:3" s="430" customFormat="1" ht="16.5" customHeight="1" hidden="1">
      <c r="A525" s="436">
        <v>103044450</v>
      </c>
      <c r="B525" s="436" t="s">
        <v>531</v>
      </c>
      <c r="C525" s="437"/>
    </row>
    <row r="526" spans="1:3" s="430" customFormat="1" ht="16.5" customHeight="1" hidden="1">
      <c r="A526" s="436">
        <v>1030445</v>
      </c>
      <c r="B526" s="438" t="s">
        <v>532</v>
      </c>
      <c r="C526" s="437">
        <f>SUM(C527:C528)</f>
        <v>0</v>
      </c>
    </row>
    <row r="527" spans="1:3" s="430" customFormat="1" ht="16.5" customHeight="1" hidden="1">
      <c r="A527" s="436">
        <v>103044507</v>
      </c>
      <c r="B527" s="436" t="s">
        <v>533</v>
      </c>
      <c r="C527" s="437"/>
    </row>
    <row r="528" spans="1:3" s="430" customFormat="1" ht="16.5" customHeight="1" hidden="1">
      <c r="A528" s="436">
        <v>103044550</v>
      </c>
      <c r="B528" s="436" t="s">
        <v>534</v>
      </c>
      <c r="C528" s="437"/>
    </row>
    <row r="529" spans="1:3" s="430" customFormat="1" ht="16.5" customHeight="1">
      <c r="A529" s="436">
        <v>1030446</v>
      </c>
      <c r="B529" s="438" t="s">
        <v>535</v>
      </c>
      <c r="C529" s="437">
        <f>SUM(C530:C532)</f>
        <v>485</v>
      </c>
    </row>
    <row r="530" spans="1:3" s="430" customFormat="1" ht="16.5" customHeight="1" hidden="1">
      <c r="A530" s="436">
        <v>103044608</v>
      </c>
      <c r="B530" s="436" t="s">
        <v>432</v>
      </c>
      <c r="C530" s="437"/>
    </row>
    <row r="531" spans="1:3" s="430" customFormat="1" ht="16.5" customHeight="1">
      <c r="A531" s="436">
        <v>103044609</v>
      </c>
      <c r="B531" s="436" t="s">
        <v>536</v>
      </c>
      <c r="C531" s="437">
        <v>485</v>
      </c>
    </row>
    <row r="532" spans="1:3" s="430" customFormat="1" ht="16.5" customHeight="1" hidden="1">
      <c r="A532" s="436">
        <v>103044650</v>
      </c>
      <c r="B532" s="436" t="s">
        <v>537</v>
      </c>
      <c r="C532" s="437"/>
    </row>
    <row r="533" spans="1:3" s="430" customFormat="1" ht="16.5" customHeight="1" hidden="1">
      <c r="A533" s="436">
        <v>1030447</v>
      </c>
      <c r="B533" s="438" t="s">
        <v>538</v>
      </c>
      <c r="C533" s="437">
        <f>SUM(C534:C541)</f>
        <v>0</v>
      </c>
    </row>
    <row r="534" spans="1:3" s="430" customFormat="1" ht="16.5" customHeight="1" hidden="1">
      <c r="A534" s="436">
        <v>103044709</v>
      </c>
      <c r="B534" s="436" t="s">
        <v>539</v>
      </c>
      <c r="C534" s="437"/>
    </row>
    <row r="535" spans="1:3" s="430" customFormat="1" ht="16.5" customHeight="1" hidden="1">
      <c r="A535" s="436">
        <v>103044712</v>
      </c>
      <c r="B535" s="436" t="s">
        <v>540</v>
      </c>
      <c r="C535" s="437"/>
    </row>
    <row r="536" spans="1:3" s="430" customFormat="1" ht="16.5" customHeight="1" hidden="1">
      <c r="A536" s="436">
        <v>103044713</v>
      </c>
      <c r="B536" s="436" t="s">
        <v>432</v>
      </c>
      <c r="C536" s="437"/>
    </row>
    <row r="537" spans="1:3" s="430" customFormat="1" ht="16.5" customHeight="1" hidden="1">
      <c r="A537" s="436">
        <v>103044715</v>
      </c>
      <c r="B537" s="436" t="s">
        <v>541</v>
      </c>
      <c r="C537" s="437"/>
    </row>
    <row r="538" spans="1:3" s="430" customFormat="1" ht="16.5" customHeight="1" hidden="1">
      <c r="A538" s="436">
        <v>103044730</v>
      </c>
      <c r="B538" s="436" t="s">
        <v>542</v>
      </c>
      <c r="C538" s="437"/>
    </row>
    <row r="539" spans="1:3" s="430" customFormat="1" ht="16.5" customHeight="1" hidden="1">
      <c r="A539" s="436">
        <v>103044731</v>
      </c>
      <c r="B539" s="436" t="s">
        <v>543</v>
      </c>
      <c r="C539" s="437"/>
    </row>
    <row r="540" spans="1:3" s="430" customFormat="1" ht="16.5" customHeight="1" hidden="1">
      <c r="A540" s="436">
        <v>103044732</v>
      </c>
      <c r="B540" s="436" t="s">
        <v>544</v>
      </c>
      <c r="C540" s="437"/>
    </row>
    <row r="541" spans="1:3" s="430" customFormat="1" ht="16.5" customHeight="1" hidden="1">
      <c r="A541" s="436">
        <v>103044750</v>
      </c>
      <c r="B541" s="436" t="s">
        <v>545</v>
      </c>
      <c r="C541" s="437"/>
    </row>
    <row r="542" spans="1:3" s="430" customFormat="1" ht="16.5" customHeight="1" hidden="1">
      <c r="A542" s="436">
        <v>1030448</v>
      </c>
      <c r="B542" s="438" t="s">
        <v>546</v>
      </c>
      <c r="C542" s="437">
        <f>SUM(C543:C545)</f>
        <v>0</v>
      </c>
    </row>
    <row r="543" spans="1:3" s="430" customFormat="1" ht="16.5" customHeight="1" hidden="1">
      <c r="A543" s="436">
        <v>103044801</v>
      </c>
      <c r="B543" s="436" t="s">
        <v>547</v>
      </c>
      <c r="C543" s="437"/>
    </row>
    <row r="544" spans="1:3" s="430" customFormat="1" ht="16.5" customHeight="1" hidden="1">
      <c r="A544" s="436">
        <v>103044802</v>
      </c>
      <c r="B544" s="436" t="s">
        <v>548</v>
      </c>
      <c r="C544" s="437"/>
    </row>
    <row r="545" spans="1:3" s="430" customFormat="1" ht="16.5" customHeight="1" hidden="1">
      <c r="A545" s="436">
        <v>103044850</v>
      </c>
      <c r="B545" s="436" t="s">
        <v>549</v>
      </c>
      <c r="C545" s="437"/>
    </row>
    <row r="546" spans="1:3" s="430" customFormat="1" ht="16.5" customHeight="1" hidden="1">
      <c r="A546" s="436">
        <v>1030449</v>
      </c>
      <c r="B546" s="438" t="s">
        <v>550</v>
      </c>
      <c r="C546" s="437">
        <f>SUM(C547:C549)</f>
        <v>0</v>
      </c>
    </row>
    <row r="547" spans="1:3" s="430" customFormat="1" ht="16.5" customHeight="1" hidden="1">
      <c r="A547" s="436">
        <v>103044907</v>
      </c>
      <c r="B547" s="436" t="s">
        <v>473</v>
      </c>
      <c r="C547" s="437"/>
    </row>
    <row r="548" spans="1:3" s="430" customFormat="1" ht="16.5" customHeight="1" hidden="1">
      <c r="A548" s="436">
        <v>103044908</v>
      </c>
      <c r="B548" s="436" t="s">
        <v>551</v>
      </c>
      <c r="C548" s="437"/>
    </row>
    <row r="549" spans="1:3" s="430" customFormat="1" ht="16.5" customHeight="1" hidden="1">
      <c r="A549" s="436">
        <v>103044950</v>
      </c>
      <c r="B549" s="436" t="s">
        <v>552</v>
      </c>
      <c r="C549" s="437"/>
    </row>
    <row r="550" spans="1:3" s="430" customFormat="1" ht="16.5" customHeight="1" hidden="1">
      <c r="A550" s="436">
        <v>1030450</v>
      </c>
      <c r="B550" s="438" t="s">
        <v>553</v>
      </c>
      <c r="C550" s="437">
        <f>SUM(C551:C553)</f>
        <v>0</v>
      </c>
    </row>
    <row r="551" spans="1:3" s="430" customFormat="1" ht="16.5" customHeight="1" hidden="1">
      <c r="A551" s="436">
        <v>103045002</v>
      </c>
      <c r="B551" s="436" t="s">
        <v>554</v>
      </c>
      <c r="C551" s="437"/>
    </row>
    <row r="552" spans="1:3" s="430" customFormat="1" ht="16.5" customHeight="1" hidden="1">
      <c r="A552" s="436">
        <v>103045004</v>
      </c>
      <c r="B552" s="436" t="s">
        <v>555</v>
      </c>
      <c r="C552" s="437"/>
    </row>
    <row r="553" spans="1:3" s="430" customFormat="1" ht="16.5" customHeight="1" hidden="1">
      <c r="A553" s="436">
        <v>103045050</v>
      </c>
      <c r="B553" s="436" t="s">
        <v>556</v>
      </c>
      <c r="C553" s="437"/>
    </row>
    <row r="554" spans="1:3" s="430" customFormat="1" ht="16.5" customHeight="1" hidden="1">
      <c r="A554" s="436">
        <v>1030451</v>
      </c>
      <c r="B554" s="438" t="s">
        <v>557</v>
      </c>
      <c r="C554" s="437">
        <f>SUM(C555:C558)</f>
        <v>0</v>
      </c>
    </row>
    <row r="555" spans="1:3" s="430" customFormat="1" ht="16.5" customHeight="1" hidden="1">
      <c r="A555" s="436">
        <v>103045101</v>
      </c>
      <c r="B555" s="436" t="s">
        <v>558</v>
      </c>
      <c r="C555" s="437"/>
    </row>
    <row r="556" spans="1:3" s="430" customFormat="1" ht="16.5" customHeight="1" hidden="1">
      <c r="A556" s="436">
        <v>103045102</v>
      </c>
      <c r="B556" s="436" t="s">
        <v>559</v>
      </c>
      <c r="C556" s="437"/>
    </row>
    <row r="557" spans="1:3" s="430" customFormat="1" ht="16.5" customHeight="1" hidden="1">
      <c r="A557" s="436">
        <v>103045103</v>
      </c>
      <c r="B557" s="436" t="s">
        <v>560</v>
      </c>
      <c r="C557" s="437"/>
    </row>
    <row r="558" spans="1:3" s="430" customFormat="1" ht="16.5" customHeight="1" hidden="1">
      <c r="A558" s="436">
        <v>103045150</v>
      </c>
      <c r="B558" s="436" t="s">
        <v>561</v>
      </c>
      <c r="C558" s="437"/>
    </row>
    <row r="559" spans="1:3" s="430" customFormat="1" ht="16.5" customHeight="1" hidden="1">
      <c r="A559" s="436">
        <v>1030452</v>
      </c>
      <c r="B559" s="438" t="s">
        <v>562</v>
      </c>
      <c r="C559" s="437">
        <f>SUM(C560:C563)</f>
        <v>0</v>
      </c>
    </row>
    <row r="560" spans="1:3" s="430" customFormat="1" ht="16.5" customHeight="1" hidden="1">
      <c r="A560" s="436">
        <v>103045201</v>
      </c>
      <c r="B560" s="436" t="s">
        <v>563</v>
      </c>
      <c r="C560" s="437"/>
    </row>
    <row r="561" spans="1:3" s="430" customFormat="1" ht="16.5" customHeight="1" hidden="1">
      <c r="A561" s="436">
        <v>103045202</v>
      </c>
      <c r="B561" s="436" t="s">
        <v>564</v>
      </c>
      <c r="C561" s="437"/>
    </row>
    <row r="562" spans="1:3" s="430" customFormat="1" ht="16.5" customHeight="1" hidden="1">
      <c r="A562" s="436">
        <v>103045203</v>
      </c>
      <c r="B562" s="436" t="s">
        <v>432</v>
      </c>
      <c r="C562" s="437"/>
    </row>
    <row r="563" spans="1:3" s="430" customFormat="1" ht="16.5" customHeight="1" hidden="1">
      <c r="A563" s="436">
        <v>103045250</v>
      </c>
      <c r="B563" s="436" t="s">
        <v>565</v>
      </c>
      <c r="C563" s="437"/>
    </row>
    <row r="564" spans="1:3" s="430" customFormat="1" ht="16.5" customHeight="1" hidden="1">
      <c r="A564" s="436">
        <v>1030455</v>
      </c>
      <c r="B564" s="438" t="s">
        <v>566</v>
      </c>
      <c r="C564" s="437">
        <f>SUM(C565:C566)</f>
        <v>0</v>
      </c>
    </row>
    <row r="565" spans="1:3" s="430" customFormat="1" ht="16.5" customHeight="1" hidden="1">
      <c r="A565" s="436">
        <v>103045501</v>
      </c>
      <c r="B565" s="436" t="s">
        <v>567</v>
      </c>
      <c r="C565" s="437"/>
    </row>
    <row r="566" spans="1:3" s="430" customFormat="1" ht="16.5" customHeight="1" hidden="1">
      <c r="A566" s="436">
        <v>103045550</v>
      </c>
      <c r="B566" s="436" t="s">
        <v>568</v>
      </c>
      <c r="C566" s="437"/>
    </row>
    <row r="567" spans="1:3" s="430" customFormat="1" ht="16.5" customHeight="1" hidden="1">
      <c r="A567" s="436">
        <v>1030456</v>
      </c>
      <c r="B567" s="438" t="s">
        <v>569</v>
      </c>
      <c r="C567" s="437">
        <f aca="true" t="shared" si="1" ref="C567:C571">C568</f>
        <v>0</v>
      </c>
    </row>
    <row r="568" spans="1:3" s="430" customFormat="1" ht="16.5" customHeight="1" hidden="1">
      <c r="A568" s="436">
        <v>103045650</v>
      </c>
      <c r="B568" s="436" t="s">
        <v>570</v>
      </c>
      <c r="C568" s="437"/>
    </row>
    <row r="569" spans="1:3" s="430" customFormat="1" ht="16.5" customHeight="1" hidden="1">
      <c r="A569" s="436">
        <v>1030457</v>
      </c>
      <c r="B569" s="438" t="s">
        <v>571</v>
      </c>
      <c r="C569" s="437">
        <f t="shared" si="1"/>
        <v>0</v>
      </c>
    </row>
    <row r="570" spans="1:3" s="430" customFormat="1" ht="16.5" customHeight="1" hidden="1">
      <c r="A570" s="436">
        <v>103045750</v>
      </c>
      <c r="B570" s="436" t="s">
        <v>572</v>
      </c>
      <c r="C570" s="437"/>
    </row>
    <row r="571" spans="1:3" s="430" customFormat="1" ht="16.5" customHeight="1" hidden="1">
      <c r="A571" s="436">
        <v>1030458</v>
      </c>
      <c r="B571" s="438" t="s">
        <v>573</v>
      </c>
      <c r="C571" s="437">
        <f t="shared" si="1"/>
        <v>0</v>
      </c>
    </row>
    <row r="572" spans="1:3" s="430" customFormat="1" ht="16.5" customHeight="1" hidden="1">
      <c r="A572" s="436">
        <v>103045850</v>
      </c>
      <c r="B572" s="436" t="s">
        <v>574</v>
      </c>
      <c r="C572" s="437"/>
    </row>
    <row r="573" spans="1:3" s="430" customFormat="1" ht="16.5" customHeight="1" hidden="1">
      <c r="A573" s="436">
        <v>1030459</v>
      </c>
      <c r="B573" s="438" t="s">
        <v>575</v>
      </c>
      <c r="C573" s="437">
        <f>SUM(C574:C575)</f>
        <v>0</v>
      </c>
    </row>
    <row r="574" spans="1:3" s="430" customFormat="1" ht="16.5" customHeight="1" hidden="1">
      <c r="A574" s="436">
        <v>103045901</v>
      </c>
      <c r="B574" s="436" t="s">
        <v>444</v>
      </c>
      <c r="C574" s="437"/>
    </row>
    <row r="575" spans="1:3" s="430" customFormat="1" ht="16.5" customHeight="1" hidden="1">
      <c r="A575" s="436">
        <v>103045950</v>
      </c>
      <c r="B575" s="436" t="s">
        <v>576</v>
      </c>
      <c r="C575" s="437"/>
    </row>
    <row r="576" spans="1:3" s="430" customFormat="1" ht="16.5" customHeight="1" hidden="1">
      <c r="A576" s="436">
        <v>1030461</v>
      </c>
      <c r="B576" s="438" t="s">
        <v>577</v>
      </c>
      <c r="C576" s="437">
        <f>SUM(C577:C578)</f>
        <v>0</v>
      </c>
    </row>
    <row r="577" spans="1:3" s="430" customFormat="1" ht="16.5" customHeight="1" hidden="1">
      <c r="A577" s="436">
        <v>103046101</v>
      </c>
      <c r="B577" s="436" t="s">
        <v>432</v>
      </c>
      <c r="C577" s="437"/>
    </row>
    <row r="578" spans="1:3" s="430" customFormat="1" ht="16.5" customHeight="1" hidden="1">
      <c r="A578" s="436">
        <v>103046150</v>
      </c>
      <c r="B578" s="436" t="s">
        <v>578</v>
      </c>
      <c r="C578" s="437"/>
    </row>
    <row r="579" spans="1:3" s="430" customFormat="1" ht="16.5" customHeight="1">
      <c r="A579" s="436">
        <v>1030499</v>
      </c>
      <c r="B579" s="438" t="s">
        <v>579</v>
      </c>
      <c r="C579" s="437">
        <f>C580</f>
        <v>323</v>
      </c>
    </row>
    <row r="580" spans="1:3" s="430" customFormat="1" ht="16.5" customHeight="1">
      <c r="A580" s="436">
        <v>103049950</v>
      </c>
      <c r="B580" s="436" t="s">
        <v>580</v>
      </c>
      <c r="C580" s="437">
        <v>323</v>
      </c>
    </row>
    <row r="581" spans="1:3" s="430" customFormat="1" ht="16.5" customHeight="1">
      <c r="A581" s="436">
        <v>10305</v>
      </c>
      <c r="B581" s="438" t="s">
        <v>581</v>
      </c>
      <c r="C581" s="437">
        <f>SUM(C582,C604,C609:C610)</f>
        <v>2950</v>
      </c>
    </row>
    <row r="582" spans="1:3" s="430" customFormat="1" ht="16.5" customHeight="1">
      <c r="A582" s="436">
        <v>1030501</v>
      </c>
      <c r="B582" s="438" t="s">
        <v>582</v>
      </c>
      <c r="C582" s="437">
        <f>SUM(C583:C603)</f>
        <v>2950</v>
      </c>
    </row>
    <row r="583" spans="1:3" s="430" customFormat="1" ht="16.5" customHeight="1" hidden="1">
      <c r="A583" s="436">
        <v>103050101</v>
      </c>
      <c r="B583" s="436" t="s">
        <v>583</v>
      </c>
      <c r="C583" s="437">
        <v>0</v>
      </c>
    </row>
    <row r="584" spans="1:3" s="430" customFormat="1" ht="16.5" customHeight="1" hidden="1">
      <c r="A584" s="436">
        <v>103050102</v>
      </c>
      <c r="B584" s="436" t="s">
        <v>584</v>
      </c>
      <c r="C584" s="437">
        <v>0</v>
      </c>
    </row>
    <row r="585" spans="1:3" s="430" customFormat="1" ht="16.5" customHeight="1">
      <c r="A585" s="436">
        <v>103050103</v>
      </c>
      <c r="B585" s="436" t="s">
        <v>585</v>
      </c>
      <c r="C585" s="437">
        <v>425</v>
      </c>
    </row>
    <row r="586" spans="1:3" s="430" customFormat="1" ht="16.5" customHeight="1" hidden="1">
      <c r="A586" s="436">
        <v>103050105</v>
      </c>
      <c r="B586" s="436" t="s">
        <v>586</v>
      </c>
      <c r="C586" s="437">
        <v>0</v>
      </c>
    </row>
    <row r="587" spans="1:3" s="430" customFormat="1" ht="16.5" customHeight="1" hidden="1">
      <c r="A587" s="436">
        <v>103050107</v>
      </c>
      <c r="B587" s="436" t="s">
        <v>587</v>
      </c>
      <c r="C587" s="437">
        <v>0</v>
      </c>
    </row>
    <row r="588" spans="1:3" s="430" customFormat="1" ht="16.5" customHeight="1" hidden="1">
      <c r="A588" s="436">
        <v>103050108</v>
      </c>
      <c r="B588" s="436" t="s">
        <v>588</v>
      </c>
      <c r="C588" s="437">
        <v>0</v>
      </c>
    </row>
    <row r="589" spans="1:3" s="430" customFormat="1" ht="16.5" customHeight="1" hidden="1">
      <c r="A589" s="436">
        <v>103050109</v>
      </c>
      <c r="B589" s="436" t="s">
        <v>589</v>
      </c>
      <c r="C589" s="437">
        <v>0</v>
      </c>
    </row>
    <row r="590" spans="1:3" s="430" customFormat="1" ht="16.5" customHeight="1" hidden="1">
      <c r="A590" s="436">
        <v>103050110</v>
      </c>
      <c r="B590" s="436" t="s">
        <v>590</v>
      </c>
      <c r="C590" s="437">
        <v>0</v>
      </c>
    </row>
    <row r="591" spans="1:3" s="430" customFormat="1" ht="16.5" customHeight="1" hidden="1">
      <c r="A591" s="436">
        <v>103050111</v>
      </c>
      <c r="B591" s="436" t="s">
        <v>591</v>
      </c>
      <c r="C591" s="437">
        <v>0</v>
      </c>
    </row>
    <row r="592" spans="1:3" s="430" customFormat="1" ht="16.5" customHeight="1" hidden="1">
      <c r="A592" s="436">
        <v>103050112</v>
      </c>
      <c r="B592" s="436" t="s">
        <v>592</v>
      </c>
      <c r="C592" s="437">
        <v>0</v>
      </c>
    </row>
    <row r="593" spans="1:3" s="430" customFormat="1" ht="16.5" customHeight="1" hidden="1">
      <c r="A593" s="436">
        <v>103050113</v>
      </c>
      <c r="B593" s="436" t="s">
        <v>593</v>
      </c>
      <c r="C593" s="437">
        <v>0</v>
      </c>
    </row>
    <row r="594" spans="1:3" s="430" customFormat="1" ht="16.5" customHeight="1">
      <c r="A594" s="436">
        <v>103050114</v>
      </c>
      <c r="B594" s="436" t="s">
        <v>594</v>
      </c>
      <c r="C594" s="437">
        <v>63</v>
      </c>
    </row>
    <row r="595" spans="1:3" s="430" customFormat="1" ht="16.5" customHeight="1" hidden="1">
      <c r="A595" s="436">
        <v>103050115</v>
      </c>
      <c r="B595" s="436" t="s">
        <v>595</v>
      </c>
      <c r="C595" s="437">
        <v>0</v>
      </c>
    </row>
    <row r="596" spans="1:3" s="430" customFormat="1" ht="16.5" customHeight="1">
      <c r="A596" s="436">
        <v>103050116</v>
      </c>
      <c r="B596" s="436" t="s">
        <v>596</v>
      </c>
      <c r="C596" s="437">
        <v>176</v>
      </c>
    </row>
    <row r="597" spans="1:3" s="430" customFormat="1" ht="16.5" customHeight="1" hidden="1">
      <c r="A597" s="436">
        <v>103050117</v>
      </c>
      <c r="B597" s="436" t="s">
        <v>597</v>
      </c>
      <c r="C597" s="437">
        <v>0</v>
      </c>
    </row>
    <row r="598" spans="1:3" s="430" customFormat="1" ht="16.5" customHeight="1" hidden="1">
      <c r="A598" s="436">
        <v>103050119</v>
      </c>
      <c r="B598" s="436" t="s">
        <v>598</v>
      </c>
      <c r="C598" s="437">
        <v>0</v>
      </c>
    </row>
    <row r="599" spans="1:3" s="430" customFormat="1" ht="16.5" customHeight="1" hidden="1">
      <c r="A599" s="436">
        <v>103050120</v>
      </c>
      <c r="B599" s="436" t="s">
        <v>599</v>
      </c>
      <c r="C599" s="437">
        <v>0</v>
      </c>
    </row>
    <row r="600" spans="1:3" s="430" customFormat="1" ht="16.5" customHeight="1" hidden="1">
      <c r="A600" s="436">
        <v>103050121</v>
      </c>
      <c r="B600" s="436" t="s">
        <v>600</v>
      </c>
      <c r="C600" s="437">
        <v>0</v>
      </c>
    </row>
    <row r="601" spans="1:3" s="430" customFormat="1" ht="16.5" customHeight="1" hidden="1">
      <c r="A601" s="436">
        <v>103050122</v>
      </c>
      <c r="B601" s="436" t="s">
        <v>601</v>
      </c>
      <c r="C601" s="437">
        <v>0</v>
      </c>
    </row>
    <row r="602" spans="1:3" s="430" customFormat="1" ht="16.5" customHeight="1" hidden="1">
      <c r="A602" s="436">
        <v>103050123</v>
      </c>
      <c r="B602" s="436" t="s">
        <v>602</v>
      </c>
      <c r="C602" s="437">
        <v>0</v>
      </c>
    </row>
    <row r="603" spans="1:3" s="430" customFormat="1" ht="16.5" customHeight="1">
      <c r="A603" s="436">
        <v>103050199</v>
      </c>
      <c r="B603" s="436" t="s">
        <v>603</v>
      </c>
      <c r="C603" s="437">
        <v>2286</v>
      </c>
    </row>
    <row r="604" spans="1:3" s="430" customFormat="1" ht="16.5" customHeight="1" hidden="1">
      <c r="A604" s="436">
        <v>1030502</v>
      </c>
      <c r="B604" s="438" t="s">
        <v>604</v>
      </c>
      <c r="C604" s="437">
        <f>SUM(C605:C608)</f>
        <v>0</v>
      </c>
    </row>
    <row r="605" spans="1:3" s="430" customFormat="1" ht="16.5" customHeight="1" hidden="1">
      <c r="A605" s="436">
        <v>103050201</v>
      </c>
      <c r="B605" s="436" t="s">
        <v>605</v>
      </c>
      <c r="C605" s="437"/>
    </row>
    <row r="606" spans="1:3" s="430" customFormat="1" ht="16.5" customHeight="1" hidden="1">
      <c r="A606" s="436">
        <v>103050202</v>
      </c>
      <c r="B606" s="436" t="s">
        <v>606</v>
      </c>
      <c r="C606" s="437"/>
    </row>
    <row r="607" spans="1:3" s="430" customFormat="1" ht="16.5" customHeight="1" hidden="1">
      <c r="A607" s="436">
        <v>103050203</v>
      </c>
      <c r="B607" s="436" t="s">
        <v>607</v>
      </c>
      <c r="C607" s="437"/>
    </row>
    <row r="608" spans="1:3" s="430" customFormat="1" ht="16.5" customHeight="1" hidden="1">
      <c r="A608" s="436">
        <v>103050299</v>
      </c>
      <c r="B608" s="436" t="s">
        <v>608</v>
      </c>
      <c r="C608" s="437"/>
    </row>
    <row r="609" spans="1:3" s="430" customFormat="1" ht="16.5" customHeight="1" hidden="1">
      <c r="A609" s="436">
        <v>1030503</v>
      </c>
      <c r="B609" s="438" t="s">
        <v>609</v>
      </c>
      <c r="C609" s="437"/>
    </row>
    <row r="610" spans="1:3" s="430" customFormat="1" ht="16.5" customHeight="1" hidden="1">
      <c r="A610" s="436">
        <v>1030509</v>
      </c>
      <c r="B610" s="438" t="s">
        <v>610</v>
      </c>
      <c r="C610" s="437"/>
    </row>
    <row r="611" spans="1:3" s="430" customFormat="1" ht="16.5" customHeight="1" hidden="1">
      <c r="A611" s="436">
        <v>10306</v>
      </c>
      <c r="B611" s="438" t="s">
        <v>611</v>
      </c>
      <c r="C611" s="437">
        <f>SUM(C612,C616,C619,C621,C623,C624,C628,C629)</f>
        <v>0</v>
      </c>
    </row>
    <row r="612" spans="1:3" s="430" customFormat="1" ht="16.5" customHeight="1" hidden="1">
      <c r="A612" s="436">
        <v>1030601</v>
      </c>
      <c r="B612" s="438" t="s">
        <v>612</v>
      </c>
      <c r="C612" s="437">
        <f>SUM(C613:C615)</f>
        <v>0</v>
      </c>
    </row>
    <row r="613" spans="1:3" s="430" customFormat="1" ht="16.5" customHeight="1" hidden="1">
      <c r="A613" s="436">
        <v>103060101</v>
      </c>
      <c r="B613" s="436" t="s">
        <v>613</v>
      </c>
      <c r="C613" s="437"/>
    </row>
    <row r="614" spans="1:3" s="430" customFormat="1" ht="16.5" customHeight="1" hidden="1">
      <c r="A614" s="436">
        <v>103060102</v>
      </c>
      <c r="B614" s="436" t="s">
        <v>614</v>
      </c>
      <c r="C614" s="437"/>
    </row>
    <row r="615" spans="1:3" s="430" customFormat="1" ht="16.5" customHeight="1" hidden="1">
      <c r="A615" s="436">
        <v>103060199</v>
      </c>
      <c r="B615" s="436" t="s">
        <v>615</v>
      </c>
      <c r="C615" s="437"/>
    </row>
    <row r="616" spans="1:3" s="430" customFormat="1" ht="16.5" customHeight="1" hidden="1">
      <c r="A616" s="436">
        <v>1030602</v>
      </c>
      <c r="B616" s="438" t="s">
        <v>616</v>
      </c>
      <c r="C616" s="437">
        <f>SUM(C617:C618)</f>
        <v>0</v>
      </c>
    </row>
    <row r="617" spans="1:3" s="430" customFormat="1" ht="16.5" customHeight="1" hidden="1">
      <c r="A617" s="436">
        <v>103060201</v>
      </c>
      <c r="B617" s="436" t="s">
        <v>617</v>
      </c>
      <c r="C617" s="437"/>
    </row>
    <row r="618" spans="1:3" s="430" customFormat="1" ht="16.5" customHeight="1" hidden="1">
      <c r="A618" s="436">
        <v>103060299</v>
      </c>
      <c r="B618" s="436" t="s">
        <v>618</v>
      </c>
      <c r="C618" s="437"/>
    </row>
    <row r="619" spans="1:3" s="430" customFormat="1" ht="16.5" customHeight="1" hidden="1">
      <c r="A619" s="436">
        <v>1030603</v>
      </c>
      <c r="B619" s="438" t="s">
        <v>619</v>
      </c>
      <c r="C619" s="437">
        <f>C620</f>
        <v>0</v>
      </c>
    </row>
    <row r="620" spans="1:3" s="430" customFormat="1" ht="16.5" customHeight="1" hidden="1">
      <c r="A620" s="436">
        <v>103060399</v>
      </c>
      <c r="B620" s="436" t="s">
        <v>620</v>
      </c>
      <c r="C620" s="437"/>
    </row>
    <row r="621" spans="1:3" s="430" customFormat="1" ht="16.5" customHeight="1" hidden="1">
      <c r="A621" s="436">
        <v>1030604</v>
      </c>
      <c r="B621" s="438" t="s">
        <v>621</v>
      </c>
      <c r="C621" s="437">
        <f>C622</f>
        <v>0</v>
      </c>
    </row>
    <row r="622" spans="1:3" s="430" customFormat="1" ht="16.5" customHeight="1" hidden="1">
      <c r="A622" s="436">
        <v>103060499</v>
      </c>
      <c r="B622" s="436" t="s">
        <v>622</v>
      </c>
      <c r="C622" s="437"/>
    </row>
    <row r="623" spans="1:3" s="430" customFormat="1" ht="16.5" customHeight="1" hidden="1">
      <c r="A623" s="436">
        <v>1030605</v>
      </c>
      <c r="B623" s="438" t="s">
        <v>623</v>
      </c>
      <c r="C623" s="437"/>
    </row>
    <row r="624" spans="1:3" s="430" customFormat="1" ht="16.5" customHeight="1" hidden="1">
      <c r="A624" s="436">
        <v>1030606</v>
      </c>
      <c r="B624" s="438" t="s">
        <v>624</v>
      </c>
      <c r="C624" s="437">
        <f>SUM(C625:C627)</f>
        <v>0</v>
      </c>
    </row>
    <row r="625" spans="1:3" s="430" customFormat="1" ht="16.5" customHeight="1" hidden="1">
      <c r="A625" s="436">
        <v>103060601</v>
      </c>
      <c r="B625" s="436" t="s">
        <v>625</v>
      </c>
      <c r="C625" s="437"/>
    </row>
    <row r="626" spans="1:3" s="430" customFormat="1" ht="16.5" customHeight="1" hidden="1">
      <c r="A626" s="436">
        <v>103060602</v>
      </c>
      <c r="B626" s="436" t="s">
        <v>626</v>
      </c>
      <c r="C626" s="437"/>
    </row>
    <row r="627" spans="1:3" s="430" customFormat="1" ht="16.5" customHeight="1" hidden="1">
      <c r="A627" s="436">
        <v>103060699</v>
      </c>
      <c r="B627" s="436" t="s">
        <v>627</v>
      </c>
      <c r="C627" s="437"/>
    </row>
    <row r="628" spans="1:3" s="430" customFormat="1" ht="16.5" customHeight="1" hidden="1">
      <c r="A628" s="436">
        <v>1030607</v>
      </c>
      <c r="B628" s="438" t="s">
        <v>628</v>
      </c>
      <c r="C628" s="437"/>
    </row>
    <row r="629" spans="1:3" s="430" customFormat="1" ht="16.5" customHeight="1" hidden="1">
      <c r="A629" s="436">
        <v>1030699</v>
      </c>
      <c r="B629" s="438" t="s">
        <v>629</v>
      </c>
      <c r="C629" s="437"/>
    </row>
    <row r="630" spans="1:3" s="430" customFormat="1" ht="16.5" customHeight="1">
      <c r="A630" s="436">
        <v>10307</v>
      </c>
      <c r="B630" s="438" t="s">
        <v>630</v>
      </c>
      <c r="C630" s="437">
        <f>SUM(C631,C634,C641:C643,C648,C654:C655,C658,C659,C662:C665,C670:C674,C677:C678)</f>
        <v>9827</v>
      </c>
    </row>
    <row r="631" spans="1:3" s="430" customFormat="1" ht="16.5" customHeight="1" hidden="1">
      <c r="A631" s="436">
        <v>1030701</v>
      </c>
      <c r="B631" s="438" t="s">
        <v>631</v>
      </c>
      <c r="C631" s="437">
        <f>SUM(C632:C633)</f>
        <v>0</v>
      </c>
    </row>
    <row r="632" spans="1:3" s="430" customFormat="1" ht="16.5" customHeight="1" hidden="1">
      <c r="A632" s="436">
        <v>103070101</v>
      </c>
      <c r="B632" s="436" t="s">
        <v>632</v>
      </c>
      <c r="C632" s="437"/>
    </row>
    <row r="633" spans="1:3" s="430" customFormat="1" ht="16.5" customHeight="1" hidden="1">
      <c r="A633" s="436">
        <v>103070102</v>
      </c>
      <c r="B633" s="436" t="s">
        <v>633</v>
      </c>
      <c r="C633" s="437"/>
    </row>
    <row r="634" spans="1:3" s="430" customFormat="1" ht="16.5" customHeight="1" hidden="1">
      <c r="A634" s="436">
        <v>1030702</v>
      </c>
      <c r="B634" s="438" t="s">
        <v>634</v>
      </c>
      <c r="C634" s="437">
        <f>SUM(C635:C640)</f>
        <v>0</v>
      </c>
    </row>
    <row r="635" spans="1:3" s="430" customFormat="1" ht="16.5" customHeight="1" hidden="1">
      <c r="A635" s="436">
        <v>103070201</v>
      </c>
      <c r="B635" s="436" t="s">
        <v>635</v>
      </c>
      <c r="C635" s="437"/>
    </row>
    <row r="636" spans="1:3" s="430" customFormat="1" ht="16.5" customHeight="1" hidden="1">
      <c r="A636" s="436">
        <v>103070202</v>
      </c>
      <c r="B636" s="436" t="s">
        <v>636</v>
      </c>
      <c r="C636" s="437"/>
    </row>
    <row r="637" spans="1:3" s="430" customFormat="1" ht="16.5" customHeight="1" hidden="1">
      <c r="A637" s="436">
        <v>103070203</v>
      </c>
      <c r="B637" s="436" t="s">
        <v>637</v>
      </c>
      <c r="C637" s="437"/>
    </row>
    <row r="638" spans="1:3" s="430" customFormat="1" ht="16.5" customHeight="1" hidden="1">
      <c r="A638" s="436">
        <v>103070204</v>
      </c>
      <c r="B638" s="436" t="s">
        <v>638</v>
      </c>
      <c r="C638" s="437"/>
    </row>
    <row r="639" spans="1:3" s="430" customFormat="1" ht="16.5" customHeight="1" hidden="1">
      <c r="A639" s="436">
        <v>103070205</v>
      </c>
      <c r="B639" s="436" t="s">
        <v>639</v>
      </c>
      <c r="C639" s="437"/>
    </row>
    <row r="640" spans="1:3" s="430" customFormat="1" ht="16.5" customHeight="1" hidden="1">
      <c r="A640" s="436">
        <v>103070206</v>
      </c>
      <c r="B640" s="436" t="s">
        <v>640</v>
      </c>
      <c r="C640" s="437"/>
    </row>
    <row r="641" spans="1:3" s="430" customFormat="1" ht="16.5" customHeight="1" hidden="1">
      <c r="A641" s="436">
        <v>1030703</v>
      </c>
      <c r="B641" s="438" t="s">
        <v>641</v>
      </c>
      <c r="C641" s="437"/>
    </row>
    <row r="642" spans="1:3" s="430" customFormat="1" ht="16.5" customHeight="1" hidden="1">
      <c r="A642" s="436">
        <v>1030704</v>
      </c>
      <c r="B642" s="438" t="s">
        <v>642</v>
      </c>
      <c r="C642" s="437"/>
    </row>
    <row r="643" spans="1:3" s="430" customFormat="1" ht="16.5" customHeight="1">
      <c r="A643" s="436">
        <v>1030705</v>
      </c>
      <c r="B643" s="438" t="s">
        <v>643</v>
      </c>
      <c r="C643" s="437">
        <f>SUM(C644:C647)</f>
        <v>652</v>
      </c>
    </row>
    <row r="644" spans="1:3" s="430" customFormat="1" ht="16.5" customHeight="1">
      <c r="A644" s="436">
        <v>103070501</v>
      </c>
      <c r="B644" s="436" t="s">
        <v>644</v>
      </c>
      <c r="C644" s="437">
        <v>57</v>
      </c>
    </row>
    <row r="645" spans="1:3" s="430" customFormat="1" ht="16.5" customHeight="1" hidden="1">
      <c r="A645" s="436">
        <v>103070502</v>
      </c>
      <c r="B645" s="436" t="s">
        <v>645</v>
      </c>
      <c r="C645" s="437"/>
    </row>
    <row r="646" spans="1:3" s="430" customFormat="1" ht="16.5" customHeight="1" hidden="1">
      <c r="A646" s="436">
        <v>103070503</v>
      </c>
      <c r="B646" s="436" t="s">
        <v>646</v>
      </c>
      <c r="C646" s="437"/>
    </row>
    <row r="647" spans="1:3" s="430" customFormat="1" ht="16.5" customHeight="1">
      <c r="A647" s="436">
        <v>103070599</v>
      </c>
      <c r="B647" s="436" t="s">
        <v>647</v>
      </c>
      <c r="C647" s="437">
        <v>595</v>
      </c>
    </row>
    <row r="648" spans="1:3" s="430" customFormat="1" ht="16.5" customHeight="1">
      <c r="A648" s="436">
        <v>1030706</v>
      </c>
      <c r="B648" s="438" t="s">
        <v>648</v>
      </c>
      <c r="C648" s="437">
        <f>SUM(C649:C653)</f>
        <v>194</v>
      </c>
    </row>
    <row r="649" spans="1:3" s="430" customFormat="1" ht="16.5" customHeight="1">
      <c r="A649" s="436">
        <v>103070601</v>
      </c>
      <c r="B649" s="436" t="s">
        <v>649</v>
      </c>
      <c r="C649" s="437">
        <v>194</v>
      </c>
    </row>
    <row r="650" spans="1:3" s="430" customFormat="1" ht="16.5" customHeight="1" hidden="1">
      <c r="A650" s="436">
        <v>103070602</v>
      </c>
      <c r="B650" s="436" t="s">
        <v>650</v>
      </c>
      <c r="C650" s="437"/>
    </row>
    <row r="651" spans="1:3" s="430" customFormat="1" ht="16.5" customHeight="1" hidden="1">
      <c r="A651" s="436">
        <v>103070603</v>
      </c>
      <c r="B651" s="436" t="s">
        <v>651</v>
      </c>
      <c r="C651" s="437"/>
    </row>
    <row r="652" spans="1:3" s="430" customFormat="1" ht="16.5" customHeight="1" hidden="1">
      <c r="A652" s="436">
        <v>103070604</v>
      </c>
      <c r="B652" s="436" t="s">
        <v>652</v>
      </c>
      <c r="C652" s="437"/>
    </row>
    <row r="653" spans="1:3" s="430" customFormat="1" ht="16.5" customHeight="1" hidden="1">
      <c r="A653" s="436">
        <v>103070699</v>
      </c>
      <c r="B653" s="436" t="s">
        <v>653</v>
      </c>
      <c r="C653" s="437"/>
    </row>
    <row r="654" spans="1:3" s="430" customFormat="1" ht="16.5" customHeight="1" hidden="1">
      <c r="A654" s="436">
        <v>1030707</v>
      </c>
      <c r="B654" s="438" t="s">
        <v>654</v>
      </c>
      <c r="C654" s="437"/>
    </row>
    <row r="655" spans="1:3" s="430" customFormat="1" ht="16.5" customHeight="1" hidden="1">
      <c r="A655" s="436">
        <v>1030708</v>
      </c>
      <c r="B655" s="438" t="s">
        <v>655</v>
      </c>
      <c r="C655" s="437">
        <f>SUM(C656:C657)</f>
        <v>0</v>
      </c>
    </row>
    <row r="656" spans="1:3" s="430" customFormat="1" ht="16.5" customHeight="1" hidden="1">
      <c r="A656" s="436">
        <v>103070801</v>
      </c>
      <c r="B656" s="436" t="s">
        <v>656</v>
      </c>
      <c r="C656" s="437"/>
    </row>
    <row r="657" spans="1:3" s="430" customFormat="1" ht="16.5" customHeight="1" hidden="1">
      <c r="A657" s="436">
        <v>103070802</v>
      </c>
      <c r="B657" s="436" t="s">
        <v>657</v>
      </c>
      <c r="C657" s="437"/>
    </row>
    <row r="658" spans="1:3" s="430" customFormat="1" ht="16.5" customHeight="1" hidden="1">
      <c r="A658" s="436">
        <v>1030709</v>
      </c>
      <c r="B658" s="438" t="s">
        <v>658</v>
      </c>
      <c r="C658" s="437"/>
    </row>
    <row r="659" spans="1:3" s="430" customFormat="1" ht="16.5" customHeight="1" hidden="1">
      <c r="A659" s="436">
        <v>1030710</v>
      </c>
      <c r="B659" s="438" t="s">
        <v>659</v>
      </c>
      <c r="C659" s="437">
        <f>C660+C661</f>
        <v>0</v>
      </c>
    </row>
    <row r="660" spans="1:3" s="430" customFormat="1" ht="16.5" customHeight="1" hidden="1">
      <c r="A660" s="436">
        <v>103071001</v>
      </c>
      <c r="B660" s="436" t="s">
        <v>660</v>
      </c>
      <c r="C660" s="437"/>
    </row>
    <row r="661" spans="1:3" s="430" customFormat="1" ht="16.5" customHeight="1" hidden="1">
      <c r="A661" s="436">
        <v>103071002</v>
      </c>
      <c r="B661" s="436" t="s">
        <v>661</v>
      </c>
      <c r="C661" s="437"/>
    </row>
    <row r="662" spans="1:3" s="430" customFormat="1" ht="16.5" customHeight="1" hidden="1">
      <c r="A662" s="436">
        <v>1030711</v>
      </c>
      <c r="B662" s="438" t="s">
        <v>662</v>
      </c>
      <c r="C662" s="437"/>
    </row>
    <row r="663" spans="1:3" s="430" customFormat="1" ht="16.5" customHeight="1" hidden="1">
      <c r="A663" s="436">
        <v>1030712</v>
      </c>
      <c r="B663" s="438" t="s">
        <v>663</v>
      </c>
      <c r="C663" s="437"/>
    </row>
    <row r="664" spans="1:3" s="430" customFormat="1" ht="16.5" customHeight="1" hidden="1">
      <c r="A664" s="436">
        <v>1030713</v>
      </c>
      <c r="B664" s="438" t="s">
        <v>664</v>
      </c>
      <c r="C664" s="437"/>
    </row>
    <row r="665" spans="1:3" s="430" customFormat="1" ht="16.5" customHeight="1" hidden="1">
      <c r="A665" s="436">
        <v>1030714</v>
      </c>
      <c r="B665" s="438" t="s">
        <v>665</v>
      </c>
      <c r="C665" s="437">
        <f>SUM(C666:C669)</f>
        <v>0</v>
      </c>
    </row>
    <row r="666" spans="1:3" s="430" customFormat="1" ht="16.5" customHeight="1" hidden="1">
      <c r="A666" s="436">
        <v>103071401</v>
      </c>
      <c r="B666" s="436" t="s">
        <v>666</v>
      </c>
      <c r="C666" s="437"/>
    </row>
    <row r="667" spans="1:3" s="430" customFormat="1" ht="16.5" customHeight="1" hidden="1">
      <c r="A667" s="436">
        <v>103071402</v>
      </c>
      <c r="B667" s="436" t="s">
        <v>667</v>
      </c>
      <c r="C667" s="437"/>
    </row>
    <row r="668" spans="1:3" s="430" customFormat="1" ht="16.5" customHeight="1" hidden="1">
      <c r="A668" s="436">
        <v>103071404</v>
      </c>
      <c r="B668" s="436" t="s">
        <v>668</v>
      </c>
      <c r="C668" s="437"/>
    </row>
    <row r="669" spans="1:3" s="430" customFormat="1" ht="16.5" customHeight="1" hidden="1">
      <c r="A669" s="436">
        <v>103071405</v>
      </c>
      <c r="B669" s="436" t="s">
        <v>669</v>
      </c>
      <c r="C669" s="437"/>
    </row>
    <row r="670" spans="1:3" s="430" customFormat="1" ht="16.5" customHeight="1" hidden="1">
      <c r="A670" s="436">
        <v>1030715</v>
      </c>
      <c r="B670" s="438" t="s">
        <v>670</v>
      </c>
      <c r="C670" s="437"/>
    </row>
    <row r="671" spans="1:3" s="430" customFormat="1" ht="16.5" customHeight="1" hidden="1">
      <c r="A671" s="436">
        <v>1030716</v>
      </c>
      <c r="B671" s="438" t="s">
        <v>671</v>
      </c>
      <c r="C671" s="437"/>
    </row>
    <row r="672" spans="1:3" s="430" customFormat="1" ht="16.5" customHeight="1" hidden="1">
      <c r="A672" s="436">
        <v>1030717</v>
      </c>
      <c r="B672" s="438" t="s">
        <v>672</v>
      </c>
      <c r="C672" s="437"/>
    </row>
    <row r="673" spans="1:3" s="430" customFormat="1" ht="16.5" customHeight="1" hidden="1">
      <c r="A673" s="436">
        <v>1030718</v>
      </c>
      <c r="B673" s="438" t="s">
        <v>673</v>
      </c>
      <c r="C673" s="437"/>
    </row>
    <row r="674" spans="1:3" s="430" customFormat="1" ht="16.5" customHeight="1" hidden="1">
      <c r="A674" s="436">
        <v>1030719</v>
      </c>
      <c r="B674" s="438" t="s">
        <v>674</v>
      </c>
      <c r="C674" s="437">
        <f>C675+C676</f>
        <v>0</v>
      </c>
    </row>
    <row r="675" spans="1:3" s="430" customFormat="1" ht="16.5" customHeight="1" hidden="1">
      <c r="A675" s="436">
        <v>103071901</v>
      </c>
      <c r="B675" s="436" t="s">
        <v>675</v>
      </c>
      <c r="C675" s="437"/>
    </row>
    <row r="676" spans="1:3" s="430" customFormat="1" ht="16.5" customHeight="1" hidden="1">
      <c r="A676" s="436">
        <v>103071999</v>
      </c>
      <c r="B676" s="436" t="s">
        <v>676</v>
      </c>
      <c r="C676" s="437"/>
    </row>
    <row r="677" spans="1:3" s="430" customFormat="1" ht="16.5" customHeight="1" hidden="1">
      <c r="A677" s="436">
        <v>1030720</v>
      </c>
      <c r="B677" s="438" t="s">
        <v>677</v>
      </c>
      <c r="C677" s="437"/>
    </row>
    <row r="678" spans="1:3" s="430" customFormat="1" ht="16.5" customHeight="1">
      <c r="A678" s="436">
        <v>1030799</v>
      </c>
      <c r="B678" s="438" t="s">
        <v>678</v>
      </c>
      <c r="C678" s="437">
        <v>8981</v>
      </c>
    </row>
    <row r="679" spans="1:3" s="430" customFormat="1" ht="16.5" customHeight="1" hidden="1">
      <c r="A679" s="436">
        <v>10308</v>
      </c>
      <c r="B679" s="438" t="s">
        <v>679</v>
      </c>
      <c r="C679" s="437">
        <f>C680+C681</f>
        <v>0</v>
      </c>
    </row>
    <row r="680" spans="1:3" s="430" customFormat="1" ht="16.5" customHeight="1" hidden="1">
      <c r="A680" s="436">
        <v>1030801</v>
      </c>
      <c r="B680" s="438" t="s">
        <v>680</v>
      </c>
      <c r="C680" s="437"/>
    </row>
    <row r="681" spans="1:3" s="430" customFormat="1" ht="16.5" customHeight="1" hidden="1">
      <c r="A681" s="436">
        <v>1030802</v>
      </c>
      <c r="B681" s="438" t="s">
        <v>681</v>
      </c>
      <c r="C681" s="437"/>
    </row>
    <row r="682" spans="1:3" s="430" customFormat="1" ht="16.5" customHeight="1" hidden="1">
      <c r="A682" s="436">
        <v>10309</v>
      </c>
      <c r="B682" s="438" t="s">
        <v>682</v>
      </c>
      <c r="C682" s="437">
        <f>SUM(C683:C687)</f>
        <v>0</v>
      </c>
    </row>
    <row r="683" spans="1:3" s="430" customFormat="1" ht="16.5" customHeight="1" hidden="1">
      <c r="A683" s="436">
        <v>1030901</v>
      </c>
      <c r="B683" s="438" t="s">
        <v>683</v>
      </c>
      <c r="C683" s="437"/>
    </row>
    <row r="684" spans="1:3" s="430" customFormat="1" ht="16.5" customHeight="1" hidden="1">
      <c r="A684" s="436">
        <v>1030902</v>
      </c>
      <c r="B684" s="438" t="s">
        <v>684</v>
      </c>
      <c r="C684" s="437"/>
    </row>
    <row r="685" spans="1:3" s="430" customFormat="1" ht="16.5" customHeight="1" hidden="1">
      <c r="A685" s="436">
        <v>1030903</v>
      </c>
      <c r="B685" s="438" t="s">
        <v>685</v>
      </c>
      <c r="C685" s="437"/>
    </row>
    <row r="686" spans="1:3" s="430" customFormat="1" ht="16.5" customHeight="1" hidden="1">
      <c r="A686" s="436">
        <v>1030904</v>
      </c>
      <c r="B686" s="438" t="s">
        <v>686</v>
      </c>
      <c r="C686" s="437"/>
    </row>
    <row r="687" spans="1:3" s="430" customFormat="1" ht="16.5" customHeight="1" hidden="1">
      <c r="A687" s="436">
        <v>1030999</v>
      </c>
      <c r="B687" s="438" t="s">
        <v>687</v>
      </c>
      <c r="C687" s="437"/>
    </row>
    <row r="688" spans="1:3" s="430" customFormat="1" ht="16.5" customHeight="1">
      <c r="A688" s="436">
        <v>10399</v>
      </c>
      <c r="B688" s="438" t="s">
        <v>688</v>
      </c>
      <c r="C688" s="437">
        <f>SUM(C689:C695)</f>
        <v>354</v>
      </c>
    </row>
    <row r="689" spans="1:3" s="430" customFormat="1" ht="16.5" customHeight="1" hidden="1">
      <c r="A689" s="436">
        <v>1039904</v>
      </c>
      <c r="B689" s="438" t="s">
        <v>689</v>
      </c>
      <c r="C689" s="437"/>
    </row>
    <row r="690" spans="1:3" s="430" customFormat="1" ht="16.5" customHeight="1" hidden="1">
      <c r="A690" s="436">
        <v>1039907</v>
      </c>
      <c r="B690" s="438" t="s">
        <v>690</v>
      </c>
      <c r="C690" s="437"/>
    </row>
    <row r="691" spans="1:3" s="430" customFormat="1" ht="16.5" customHeight="1" hidden="1">
      <c r="A691" s="436">
        <v>1039908</v>
      </c>
      <c r="B691" s="438" t="s">
        <v>691</v>
      </c>
      <c r="C691" s="437"/>
    </row>
    <row r="692" spans="1:3" s="430" customFormat="1" ht="16.5" customHeight="1" hidden="1">
      <c r="A692" s="436">
        <v>1039912</v>
      </c>
      <c r="B692" s="438" t="s">
        <v>692</v>
      </c>
      <c r="C692" s="437"/>
    </row>
    <row r="693" spans="1:3" s="430" customFormat="1" ht="16.5" customHeight="1" hidden="1">
      <c r="A693" s="436">
        <v>1039913</v>
      </c>
      <c r="B693" s="438" t="s">
        <v>693</v>
      </c>
      <c r="C693" s="437"/>
    </row>
    <row r="694" spans="1:3" s="430" customFormat="1" ht="16.5" customHeight="1" hidden="1">
      <c r="A694" s="436">
        <v>1039914</v>
      </c>
      <c r="B694" s="438" t="s">
        <v>694</v>
      </c>
      <c r="C694" s="437"/>
    </row>
    <row r="695" spans="1:3" s="430" customFormat="1" ht="16.5" customHeight="1">
      <c r="A695" s="436">
        <v>1039999</v>
      </c>
      <c r="B695" s="438" t="s">
        <v>695</v>
      </c>
      <c r="C695" s="437">
        <v>354</v>
      </c>
    </row>
  </sheetData>
  <sheetProtection/>
  <mergeCells count="1">
    <mergeCell ref="A2:C2"/>
  </mergeCells>
  <printOptions gridLines="1"/>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F112"/>
  <sheetViews>
    <sheetView showGridLines="0" showZeros="0" workbookViewId="0" topLeftCell="A1">
      <selection activeCell="G14" sqref="G14"/>
    </sheetView>
  </sheetViews>
  <sheetFormatPr defaultColWidth="9.125" defaultRowHeight="14.25"/>
  <cols>
    <col min="1" max="1" width="37.50390625" style="420" customWidth="1"/>
    <col min="2" max="2" width="8.625" style="420" customWidth="1"/>
    <col min="3" max="3" width="9.25390625" style="420" customWidth="1"/>
    <col min="4" max="4" width="9.50390625" style="420" customWidth="1"/>
    <col min="5" max="5" width="10.50390625" style="421" customWidth="1"/>
    <col min="6" max="249" width="9.125" style="420" customWidth="1"/>
    <col min="250" max="16384" width="9.125" style="420" customWidth="1"/>
  </cols>
  <sheetData>
    <row r="1" spans="1:5" s="420" customFormat="1" ht="33.75" customHeight="1">
      <c r="A1" s="359" t="s">
        <v>696</v>
      </c>
      <c r="B1" s="359"/>
      <c r="C1" s="359"/>
      <c r="D1" s="359"/>
      <c r="E1" s="393"/>
    </row>
    <row r="2" spans="1:5" s="420" customFormat="1" ht="16.5" customHeight="1">
      <c r="A2" s="394" t="s">
        <v>697</v>
      </c>
      <c r="B2" s="394"/>
      <c r="C2" s="394"/>
      <c r="D2" s="394"/>
      <c r="E2" s="394"/>
    </row>
    <row r="3" spans="1:5" s="420" customFormat="1" ht="16.5" customHeight="1">
      <c r="A3" s="422" t="s">
        <v>2</v>
      </c>
      <c r="B3" s="422"/>
      <c r="C3" s="422"/>
      <c r="D3" s="422"/>
      <c r="E3" s="422"/>
    </row>
    <row r="4" spans="1:5" s="420" customFormat="1" ht="16.5" customHeight="1">
      <c r="A4" s="423" t="s">
        <v>698</v>
      </c>
      <c r="B4" s="406" t="s">
        <v>4</v>
      </c>
      <c r="C4" s="406" t="s">
        <v>6</v>
      </c>
      <c r="D4" s="406" t="s">
        <v>7</v>
      </c>
      <c r="E4" s="424" t="s">
        <v>8</v>
      </c>
    </row>
    <row r="5" spans="1:6" s="420" customFormat="1" ht="16.5" customHeight="1">
      <c r="A5" s="425" t="s">
        <v>39</v>
      </c>
      <c r="B5" s="426">
        <v>23871</v>
      </c>
      <c r="C5" s="426">
        <v>25209</v>
      </c>
      <c r="D5" s="426">
        <v>22103</v>
      </c>
      <c r="E5" s="427">
        <f aca="true" t="shared" si="0" ref="E5:E14">(C5-D5)/D5*100</f>
        <v>14.05239107813419</v>
      </c>
      <c r="F5" s="428"/>
    </row>
    <row r="6" spans="1:5" s="420" customFormat="1" ht="16.5" customHeight="1">
      <c r="A6" s="425" t="s">
        <v>699</v>
      </c>
      <c r="B6" s="426">
        <f>SUM(B7,B14,B55)</f>
        <v>134966</v>
      </c>
      <c r="C6" s="426">
        <f>SUM(C7,C14,C55)</f>
        <v>203110</v>
      </c>
      <c r="D6" s="426">
        <f>SUM(D7,D14,D55)</f>
        <v>199225</v>
      </c>
      <c r="E6" s="427">
        <f t="shared" si="0"/>
        <v>1.9500564688166646</v>
      </c>
    </row>
    <row r="7" spans="1:5" s="420" customFormat="1" ht="16.5" customHeight="1">
      <c r="A7" s="425" t="s">
        <v>700</v>
      </c>
      <c r="B7" s="426">
        <f>SUM(B8:B13)</f>
        <v>3227</v>
      </c>
      <c r="C7" s="426">
        <f>SUM(C8:C13)</f>
        <v>3227</v>
      </c>
      <c r="D7" s="426">
        <f>SUM(D8:D13)</f>
        <v>3227</v>
      </c>
      <c r="E7" s="427">
        <f t="shared" si="0"/>
        <v>0</v>
      </c>
    </row>
    <row r="8" spans="1:5" s="420" customFormat="1" ht="16.5" customHeight="1" hidden="1">
      <c r="A8" s="429" t="s">
        <v>701</v>
      </c>
      <c r="B8" s="426">
        <v>171</v>
      </c>
      <c r="C8" s="426">
        <v>171</v>
      </c>
      <c r="D8" s="426">
        <v>171</v>
      </c>
      <c r="E8" s="427">
        <f t="shared" si="0"/>
        <v>0</v>
      </c>
    </row>
    <row r="9" spans="1:5" s="420" customFormat="1" ht="16.5" customHeight="1" hidden="1">
      <c r="A9" s="429" t="s">
        <v>702</v>
      </c>
      <c r="B9" s="426">
        <v>905</v>
      </c>
      <c r="C9" s="426">
        <v>905</v>
      </c>
      <c r="D9" s="426">
        <v>905</v>
      </c>
      <c r="E9" s="427">
        <f t="shared" si="0"/>
        <v>0</v>
      </c>
    </row>
    <row r="10" spans="1:5" s="420" customFormat="1" ht="16.5" customHeight="1" hidden="1">
      <c r="A10" s="429" t="s">
        <v>703</v>
      </c>
      <c r="B10" s="426">
        <v>1329</v>
      </c>
      <c r="C10" s="426">
        <v>1329</v>
      </c>
      <c r="D10" s="426">
        <v>1329</v>
      </c>
      <c r="E10" s="427">
        <f t="shared" si="0"/>
        <v>0</v>
      </c>
    </row>
    <row r="11" spans="1:5" s="420" customFormat="1" ht="16.5" customHeight="1" hidden="1">
      <c r="A11" s="429" t="s">
        <v>704</v>
      </c>
      <c r="B11" s="426">
        <v>1</v>
      </c>
      <c r="C11" s="426">
        <v>1</v>
      </c>
      <c r="D11" s="426">
        <v>1</v>
      </c>
      <c r="E11" s="427">
        <f t="shared" si="0"/>
        <v>0</v>
      </c>
    </row>
    <row r="12" spans="1:5" s="420" customFormat="1" ht="16.5" customHeight="1" hidden="1">
      <c r="A12" s="429" t="s">
        <v>705</v>
      </c>
      <c r="B12" s="426">
        <v>1145</v>
      </c>
      <c r="C12" s="426">
        <v>1145</v>
      </c>
      <c r="D12" s="426">
        <v>1145</v>
      </c>
      <c r="E12" s="427">
        <f t="shared" si="0"/>
        <v>0</v>
      </c>
    </row>
    <row r="13" spans="1:5" s="420" customFormat="1" ht="16.5" customHeight="1" hidden="1">
      <c r="A13" s="429" t="s">
        <v>706</v>
      </c>
      <c r="B13" s="426">
        <v>-324</v>
      </c>
      <c r="C13" s="426">
        <v>-324</v>
      </c>
      <c r="D13" s="426">
        <v>-324</v>
      </c>
      <c r="E13" s="427">
        <f t="shared" si="0"/>
        <v>0</v>
      </c>
    </row>
    <row r="14" spans="1:5" s="420" customFormat="1" ht="16.5" customHeight="1">
      <c r="A14" s="425" t="s">
        <v>707</v>
      </c>
      <c r="B14" s="426">
        <v>93017</v>
      </c>
      <c r="C14" s="426">
        <v>169992</v>
      </c>
      <c r="D14" s="426">
        <f>SUM(D15:D54)</f>
        <v>157848</v>
      </c>
      <c r="E14" s="427">
        <f t="shared" si="0"/>
        <v>7.693477269271705</v>
      </c>
    </row>
    <row r="15" spans="1:5" s="420" customFormat="1" ht="16.5" customHeight="1" hidden="1">
      <c r="A15" s="429" t="s">
        <v>708</v>
      </c>
      <c r="B15" s="426"/>
      <c r="C15" s="426">
        <v>0</v>
      </c>
      <c r="D15" s="426">
        <v>0</v>
      </c>
      <c r="E15" s="427"/>
    </row>
    <row r="16" spans="1:5" s="420" customFormat="1" ht="16.5" customHeight="1" hidden="1">
      <c r="A16" s="429" t="s">
        <v>709</v>
      </c>
      <c r="B16" s="426"/>
      <c r="C16" s="426">
        <v>41151</v>
      </c>
      <c r="D16" s="426">
        <v>41151</v>
      </c>
      <c r="E16" s="427">
        <f aca="true" t="shared" si="1" ref="E16:E20">(C16-D16)/D16*100</f>
        <v>0</v>
      </c>
    </row>
    <row r="17" spans="1:5" s="420" customFormat="1" ht="16.5" customHeight="1" hidden="1">
      <c r="A17" s="429" t="s">
        <v>710</v>
      </c>
      <c r="B17" s="426"/>
      <c r="C17" s="426">
        <v>7506</v>
      </c>
      <c r="D17" s="426">
        <v>7506</v>
      </c>
      <c r="E17" s="427">
        <f t="shared" si="1"/>
        <v>0</v>
      </c>
    </row>
    <row r="18" spans="1:5" s="420" customFormat="1" ht="16.5" customHeight="1" hidden="1">
      <c r="A18" s="429" t="s">
        <v>711</v>
      </c>
      <c r="B18" s="426"/>
      <c r="C18" s="426">
        <v>1836</v>
      </c>
      <c r="D18" s="426">
        <v>1836</v>
      </c>
      <c r="E18" s="427">
        <f t="shared" si="1"/>
        <v>0</v>
      </c>
    </row>
    <row r="19" spans="1:5" s="420" customFormat="1" ht="16.5" customHeight="1" hidden="1">
      <c r="A19" s="429" t="s">
        <v>712</v>
      </c>
      <c r="B19" s="426"/>
      <c r="C19" s="426">
        <v>1326</v>
      </c>
      <c r="D19" s="426">
        <v>1326</v>
      </c>
      <c r="E19" s="427">
        <f t="shared" si="1"/>
        <v>0</v>
      </c>
    </row>
    <row r="20" spans="1:5" s="420" customFormat="1" ht="16.5" customHeight="1" hidden="1">
      <c r="A20" s="429" t="s">
        <v>713</v>
      </c>
      <c r="B20" s="426"/>
      <c r="C20" s="426">
        <v>129</v>
      </c>
      <c r="D20" s="426">
        <v>129</v>
      </c>
      <c r="E20" s="427">
        <f t="shared" si="1"/>
        <v>0</v>
      </c>
    </row>
    <row r="21" spans="1:5" s="420" customFormat="1" ht="16.5" customHeight="1" hidden="1">
      <c r="A21" s="429" t="s">
        <v>714</v>
      </c>
      <c r="B21" s="426"/>
      <c r="C21" s="426">
        <v>0</v>
      </c>
      <c r="D21" s="426">
        <v>0</v>
      </c>
      <c r="E21" s="427"/>
    </row>
    <row r="22" spans="1:5" s="420" customFormat="1" ht="16.5" customHeight="1" hidden="1">
      <c r="A22" s="429" t="s">
        <v>715</v>
      </c>
      <c r="B22" s="426"/>
      <c r="C22" s="426">
        <v>0</v>
      </c>
      <c r="D22" s="426">
        <v>0</v>
      </c>
      <c r="E22" s="427" t="e">
        <f aca="true" t="shared" si="2" ref="E22:E24">(C22-D22)/D22*100</f>
        <v>#DIV/0!</v>
      </c>
    </row>
    <row r="23" spans="1:5" s="420" customFormat="1" ht="16.5" customHeight="1" hidden="1">
      <c r="A23" s="429" t="s">
        <v>716</v>
      </c>
      <c r="B23" s="426"/>
      <c r="C23" s="426">
        <v>0</v>
      </c>
      <c r="D23" s="426">
        <v>0</v>
      </c>
      <c r="E23" s="427" t="e">
        <f t="shared" si="2"/>
        <v>#DIV/0!</v>
      </c>
    </row>
    <row r="24" spans="1:5" s="420" customFormat="1" ht="16.5" customHeight="1" hidden="1">
      <c r="A24" s="429" t="s">
        <v>717</v>
      </c>
      <c r="B24" s="426"/>
      <c r="C24" s="426">
        <v>0</v>
      </c>
      <c r="D24" s="426">
        <v>0</v>
      </c>
      <c r="E24" s="427" t="e">
        <f t="shared" si="2"/>
        <v>#DIV/0!</v>
      </c>
    </row>
    <row r="25" spans="1:5" s="420" customFormat="1" ht="16.5" customHeight="1" hidden="1">
      <c r="A25" s="429" t="s">
        <v>718</v>
      </c>
      <c r="B25" s="426"/>
      <c r="C25" s="426">
        <v>0</v>
      </c>
      <c r="D25" s="426">
        <v>0</v>
      </c>
      <c r="E25" s="427"/>
    </row>
    <row r="26" spans="1:5" s="420" customFormat="1" ht="16.5" customHeight="1" hidden="1">
      <c r="A26" s="429" t="s">
        <v>719</v>
      </c>
      <c r="B26" s="426"/>
      <c r="C26" s="426">
        <v>735</v>
      </c>
      <c r="D26" s="426">
        <v>735</v>
      </c>
      <c r="E26" s="427">
        <f aca="true" t="shared" si="3" ref="E26:E30">(C26-D26)/D26*100</f>
        <v>0</v>
      </c>
    </row>
    <row r="27" spans="1:5" s="420" customFormat="1" ht="16.5" customHeight="1" hidden="1">
      <c r="A27" s="429" t="s">
        <v>720</v>
      </c>
      <c r="B27" s="426"/>
      <c r="C27" s="426">
        <v>80</v>
      </c>
      <c r="D27" s="426">
        <v>80</v>
      </c>
      <c r="E27" s="427">
        <f t="shared" si="3"/>
        <v>0</v>
      </c>
    </row>
    <row r="28" spans="1:5" s="420" customFormat="1" ht="16.5" customHeight="1" hidden="1">
      <c r="A28" s="429" t="s">
        <v>721</v>
      </c>
      <c r="B28" s="426"/>
      <c r="C28" s="426">
        <v>356</v>
      </c>
      <c r="D28" s="426">
        <v>356</v>
      </c>
      <c r="E28" s="427">
        <f t="shared" si="3"/>
        <v>0</v>
      </c>
    </row>
    <row r="29" spans="1:5" s="420" customFormat="1" ht="16.5" customHeight="1" hidden="1">
      <c r="A29" s="429" t="s">
        <v>722</v>
      </c>
      <c r="B29" s="426"/>
      <c r="C29" s="426">
        <v>9047</v>
      </c>
      <c r="D29" s="426">
        <v>9047</v>
      </c>
      <c r="E29" s="427">
        <f t="shared" si="3"/>
        <v>0</v>
      </c>
    </row>
    <row r="30" spans="1:5" s="420" customFormat="1" ht="16.5" customHeight="1" hidden="1">
      <c r="A30" s="429" t="s">
        <v>723</v>
      </c>
      <c r="B30" s="426"/>
      <c r="C30" s="426">
        <v>1394</v>
      </c>
      <c r="D30" s="426">
        <v>1394</v>
      </c>
      <c r="E30" s="427">
        <f t="shared" si="3"/>
        <v>0</v>
      </c>
    </row>
    <row r="31" spans="1:5" s="420" customFormat="1" ht="16.5" customHeight="1" hidden="1">
      <c r="A31" s="429" t="s">
        <v>724</v>
      </c>
      <c r="B31" s="426"/>
      <c r="C31" s="426">
        <v>0</v>
      </c>
      <c r="D31" s="426">
        <v>0</v>
      </c>
      <c r="E31" s="427"/>
    </row>
    <row r="32" spans="1:5" s="420" customFormat="1" ht="16.5" customHeight="1" hidden="1">
      <c r="A32" s="429" t="s">
        <v>725</v>
      </c>
      <c r="B32" s="426"/>
      <c r="C32" s="426">
        <v>0</v>
      </c>
      <c r="D32" s="426">
        <v>0</v>
      </c>
      <c r="E32" s="427"/>
    </row>
    <row r="33" spans="1:5" s="420" customFormat="1" ht="16.5" customHeight="1" hidden="1">
      <c r="A33" s="429" t="s">
        <v>726</v>
      </c>
      <c r="B33" s="426"/>
      <c r="C33" s="426">
        <v>6185</v>
      </c>
      <c r="D33" s="426">
        <v>6185</v>
      </c>
      <c r="E33" s="427">
        <f>(C33-D33)/D33*100</f>
        <v>0</v>
      </c>
    </row>
    <row r="34" spans="1:5" s="420" customFormat="1" ht="16.5" customHeight="1" hidden="1">
      <c r="A34" s="429" t="s">
        <v>727</v>
      </c>
      <c r="B34" s="426"/>
      <c r="C34" s="426">
        <v>1199</v>
      </c>
      <c r="D34" s="426">
        <v>1199</v>
      </c>
      <c r="E34" s="427">
        <f>(C34-D34)/D34*100</f>
        <v>0</v>
      </c>
    </row>
    <row r="35" spans="1:5" s="420" customFormat="1" ht="16.5" customHeight="1" hidden="1">
      <c r="A35" s="429" t="s">
        <v>728</v>
      </c>
      <c r="B35" s="426"/>
      <c r="C35" s="426">
        <v>0</v>
      </c>
      <c r="D35" s="426">
        <v>0</v>
      </c>
      <c r="E35" s="427"/>
    </row>
    <row r="36" spans="1:5" s="420" customFormat="1" ht="16.5" customHeight="1" hidden="1">
      <c r="A36" s="429" t="s">
        <v>729</v>
      </c>
      <c r="B36" s="426"/>
      <c r="C36" s="426">
        <v>0</v>
      </c>
      <c r="D36" s="426">
        <v>0</v>
      </c>
      <c r="E36" s="427"/>
    </row>
    <row r="37" spans="1:5" s="420" customFormat="1" ht="16.5" customHeight="1" hidden="1">
      <c r="A37" s="429" t="s">
        <v>730</v>
      </c>
      <c r="B37" s="426"/>
      <c r="C37" s="426">
        <v>0</v>
      </c>
      <c r="D37" s="426">
        <v>0</v>
      </c>
      <c r="E37" s="427"/>
    </row>
    <row r="38" spans="1:5" s="420" customFormat="1" ht="16.5" customHeight="1" hidden="1">
      <c r="A38" s="429" t="s">
        <v>731</v>
      </c>
      <c r="B38" s="426"/>
      <c r="C38" s="426">
        <v>4621</v>
      </c>
      <c r="D38" s="426">
        <v>4621</v>
      </c>
      <c r="E38" s="427"/>
    </row>
    <row r="39" spans="1:5" s="420" customFormat="1" ht="16.5" customHeight="1" hidden="1">
      <c r="A39" s="429" t="s">
        <v>732</v>
      </c>
      <c r="B39" s="426"/>
      <c r="C39" s="426">
        <v>0</v>
      </c>
      <c r="D39" s="426">
        <v>0</v>
      </c>
      <c r="E39" s="427"/>
    </row>
    <row r="40" spans="1:5" s="420" customFormat="1" ht="16.5" customHeight="1" hidden="1">
      <c r="A40" s="429" t="s">
        <v>733</v>
      </c>
      <c r="B40" s="426"/>
      <c r="C40" s="426">
        <v>334</v>
      </c>
      <c r="D40" s="426">
        <v>334</v>
      </c>
      <c r="E40" s="427"/>
    </row>
    <row r="41" spans="1:5" s="420" customFormat="1" ht="16.5" customHeight="1" hidden="1">
      <c r="A41" s="429" t="s">
        <v>734</v>
      </c>
      <c r="B41" s="426"/>
      <c r="C41" s="426">
        <v>11339</v>
      </c>
      <c r="D41" s="426">
        <v>11339</v>
      </c>
      <c r="E41" s="427"/>
    </row>
    <row r="42" spans="1:5" s="420" customFormat="1" ht="16.5" customHeight="1" hidden="1">
      <c r="A42" s="429" t="s">
        <v>735</v>
      </c>
      <c r="B42" s="426"/>
      <c r="C42" s="426">
        <v>3135</v>
      </c>
      <c r="D42" s="426">
        <v>3135</v>
      </c>
      <c r="E42" s="427"/>
    </row>
    <row r="43" spans="1:5" s="420" customFormat="1" ht="16.5" customHeight="1" hidden="1">
      <c r="A43" s="429" t="s">
        <v>736</v>
      </c>
      <c r="B43" s="426"/>
      <c r="C43" s="426">
        <v>487</v>
      </c>
      <c r="D43" s="426">
        <v>487</v>
      </c>
      <c r="E43" s="427"/>
    </row>
    <row r="44" spans="1:5" s="420" customFormat="1" ht="16.5" customHeight="1" hidden="1">
      <c r="A44" s="429" t="s">
        <v>737</v>
      </c>
      <c r="B44" s="426"/>
      <c r="C44" s="426">
        <v>0</v>
      </c>
      <c r="D44" s="426">
        <v>0</v>
      </c>
      <c r="E44" s="427"/>
    </row>
    <row r="45" spans="1:5" s="420" customFormat="1" ht="16.5" customHeight="1" hidden="1">
      <c r="A45" s="429" t="s">
        <v>738</v>
      </c>
      <c r="B45" s="426"/>
      <c r="C45" s="426">
        <v>21755</v>
      </c>
      <c r="D45" s="426">
        <v>21755</v>
      </c>
      <c r="E45" s="427"/>
    </row>
    <row r="46" spans="1:5" s="420" customFormat="1" ht="16.5" customHeight="1" hidden="1">
      <c r="A46" s="429" t="s">
        <v>739</v>
      </c>
      <c r="B46" s="426"/>
      <c r="C46" s="426">
        <v>39596</v>
      </c>
      <c r="D46" s="426">
        <v>39596</v>
      </c>
      <c r="E46" s="427"/>
    </row>
    <row r="47" spans="1:5" s="420" customFormat="1" ht="16.5" customHeight="1" hidden="1">
      <c r="A47" s="429" t="s">
        <v>740</v>
      </c>
      <c r="B47" s="426"/>
      <c r="C47" s="426">
        <v>0</v>
      </c>
      <c r="D47" s="426">
        <v>0</v>
      </c>
      <c r="E47" s="427"/>
    </row>
    <row r="48" spans="1:5" s="420" customFormat="1" ht="16.5" customHeight="1" hidden="1">
      <c r="A48" s="429" t="s">
        <v>741</v>
      </c>
      <c r="B48" s="426"/>
      <c r="C48" s="426">
        <v>0</v>
      </c>
      <c r="D48" s="426">
        <v>0</v>
      </c>
      <c r="E48" s="427"/>
    </row>
    <row r="49" spans="1:5" s="420" customFormat="1" ht="16.5" customHeight="1" hidden="1">
      <c r="A49" s="429" t="s">
        <v>742</v>
      </c>
      <c r="B49" s="426"/>
      <c r="C49" s="426">
        <v>0</v>
      </c>
      <c r="D49" s="426">
        <v>0</v>
      </c>
      <c r="E49" s="427"/>
    </row>
    <row r="50" spans="1:5" s="420" customFormat="1" ht="16.5" customHeight="1" hidden="1">
      <c r="A50" s="429" t="s">
        <v>743</v>
      </c>
      <c r="B50" s="426"/>
      <c r="C50" s="426">
        <v>0</v>
      </c>
      <c r="D50" s="426">
        <v>0</v>
      </c>
      <c r="E50" s="427"/>
    </row>
    <row r="51" spans="1:5" s="420" customFormat="1" ht="16.5" customHeight="1" hidden="1">
      <c r="A51" s="429" t="s">
        <v>744</v>
      </c>
      <c r="B51" s="426"/>
      <c r="C51" s="426">
        <v>4457</v>
      </c>
      <c r="D51" s="426">
        <v>4457</v>
      </c>
      <c r="E51" s="427"/>
    </row>
    <row r="52" spans="1:5" s="420" customFormat="1" ht="16.5" customHeight="1" hidden="1">
      <c r="A52" s="429" t="s">
        <v>745</v>
      </c>
      <c r="B52" s="426"/>
      <c r="C52" s="426">
        <v>0</v>
      </c>
      <c r="D52" s="426">
        <v>0</v>
      </c>
      <c r="E52" s="427"/>
    </row>
    <row r="53" spans="1:5" s="420" customFormat="1" ht="16.5" customHeight="1" hidden="1">
      <c r="A53" s="429" t="s">
        <v>746</v>
      </c>
      <c r="B53" s="426"/>
      <c r="C53" s="426">
        <v>160</v>
      </c>
      <c r="D53" s="426">
        <v>160</v>
      </c>
      <c r="E53" s="427"/>
    </row>
    <row r="54" spans="1:5" s="420" customFormat="1" ht="16.5" customHeight="1" hidden="1">
      <c r="A54" s="429" t="s">
        <v>747</v>
      </c>
      <c r="B54" s="426"/>
      <c r="C54" s="426">
        <v>1020</v>
      </c>
      <c r="D54" s="426">
        <v>1020</v>
      </c>
      <c r="E54" s="427"/>
    </row>
    <row r="55" spans="1:5" s="420" customFormat="1" ht="16.5" customHeight="1">
      <c r="A55" s="425" t="s">
        <v>748</v>
      </c>
      <c r="B55" s="426">
        <v>38722</v>
      </c>
      <c r="C55" s="426">
        <v>29891</v>
      </c>
      <c r="D55" s="426">
        <f>SUM(D56:D75)</f>
        <v>38150</v>
      </c>
      <c r="E55" s="427">
        <f aca="true" t="shared" si="4" ref="E55:E73">(C55-D55)/D55*100</f>
        <v>-21.648754914809963</v>
      </c>
    </row>
    <row r="56" spans="1:5" s="420" customFormat="1" ht="16.5" customHeight="1" hidden="1">
      <c r="A56" s="429" t="s">
        <v>749</v>
      </c>
      <c r="B56" s="426"/>
      <c r="C56" s="426">
        <v>154</v>
      </c>
      <c r="D56" s="426">
        <v>154</v>
      </c>
      <c r="E56" s="427">
        <f t="shared" si="4"/>
        <v>0</v>
      </c>
    </row>
    <row r="57" spans="1:5" s="420" customFormat="1" ht="16.5" customHeight="1" hidden="1">
      <c r="A57" s="429" t="s">
        <v>750</v>
      </c>
      <c r="B57" s="426"/>
      <c r="C57" s="426">
        <v>0</v>
      </c>
      <c r="D57" s="426">
        <v>0</v>
      </c>
      <c r="E57" s="427"/>
    </row>
    <row r="58" spans="1:5" s="420" customFormat="1" ht="16.5" customHeight="1" hidden="1">
      <c r="A58" s="429" t="s">
        <v>751</v>
      </c>
      <c r="B58" s="426"/>
      <c r="C58" s="426">
        <v>30</v>
      </c>
      <c r="D58" s="426">
        <v>30</v>
      </c>
      <c r="E58" s="427"/>
    </row>
    <row r="59" spans="1:5" s="420" customFormat="1" ht="16.5" customHeight="1" hidden="1">
      <c r="A59" s="429" t="s">
        <v>752</v>
      </c>
      <c r="B59" s="426"/>
      <c r="C59" s="426">
        <v>106</v>
      </c>
      <c r="D59" s="426">
        <v>106</v>
      </c>
      <c r="E59" s="427">
        <f t="shared" si="4"/>
        <v>0</v>
      </c>
    </row>
    <row r="60" spans="1:5" s="420" customFormat="1" ht="16.5" customHeight="1" hidden="1">
      <c r="A60" s="429" t="s">
        <v>753</v>
      </c>
      <c r="B60" s="426"/>
      <c r="C60" s="426">
        <v>289</v>
      </c>
      <c r="D60" s="426">
        <v>289</v>
      </c>
      <c r="E60" s="427">
        <f t="shared" si="4"/>
        <v>0</v>
      </c>
    </row>
    <row r="61" spans="1:5" s="420" customFormat="1" ht="16.5" customHeight="1" hidden="1">
      <c r="A61" s="429" t="s">
        <v>754</v>
      </c>
      <c r="B61" s="426"/>
      <c r="C61" s="426">
        <v>353</v>
      </c>
      <c r="D61" s="426">
        <v>353</v>
      </c>
      <c r="E61" s="427">
        <f t="shared" si="4"/>
        <v>0</v>
      </c>
    </row>
    <row r="62" spans="1:5" s="420" customFormat="1" ht="16.5" customHeight="1" hidden="1">
      <c r="A62" s="429" t="s">
        <v>755</v>
      </c>
      <c r="B62" s="426"/>
      <c r="C62" s="426">
        <v>1572</v>
      </c>
      <c r="D62" s="426">
        <v>1572</v>
      </c>
      <c r="E62" s="427">
        <f t="shared" si="4"/>
        <v>0</v>
      </c>
    </row>
    <row r="63" spans="1:5" s="420" customFormat="1" ht="16.5" customHeight="1" hidden="1">
      <c r="A63" s="429" t="s">
        <v>756</v>
      </c>
      <c r="B63" s="426"/>
      <c r="C63" s="426">
        <v>953</v>
      </c>
      <c r="D63" s="426">
        <v>953</v>
      </c>
      <c r="E63" s="427">
        <f t="shared" si="4"/>
        <v>0</v>
      </c>
    </row>
    <row r="64" spans="1:5" s="420" customFormat="1" ht="16.5" customHeight="1" hidden="1">
      <c r="A64" s="429" t="s">
        <v>757</v>
      </c>
      <c r="B64" s="426"/>
      <c r="C64" s="426">
        <v>676</v>
      </c>
      <c r="D64" s="426">
        <v>676</v>
      </c>
      <c r="E64" s="427">
        <f t="shared" si="4"/>
        <v>0</v>
      </c>
    </row>
    <row r="65" spans="1:5" s="420" customFormat="1" ht="16.5" customHeight="1" hidden="1">
      <c r="A65" s="429" t="s">
        <v>758</v>
      </c>
      <c r="B65" s="426"/>
      <c r="C65" s="426">
        <v>5384</v>
      </c>
      <c r="D65" s="426">
        <v>5384</v>
      </c>
      <c r="E65" s="427">
        <f t="shared" si="4"/>
        <v>0</v>
      </c>
    </row>
    <row r="66" spans="1:5" s="420" customFormat="1" ht="16.5" customHeight="1" hidden="1">
      <c r="A66" s="429" t="s">
        <v>759</v>
      </c>
      <c r="B66" s="426"/>
      <c r="C66" s="426">
        <v>593</v>
      </c>
      <c r="D66" s="426">
        <v>593</v>
      </c>
      <c r="E66" s="427">
        <f t="shared" si="4"/>
        <v>0</v>
      </c>
    </row>
    <row r="67" spans="1:5" s="420" customFormat="1" ht="16.5" customHeight="1" hidden="1">
      <c r="A67" s="429" t="s">
        <v>760</v>
      </c>
      <c r="B67" s="426"/>
      <c r="C67" s="426">
        <v>16792</v>
      </c>
      <c r="D67" s="426">
        <v>16792</v>
      </c>
      <c r="E67" s="427">
        <f t="shared" si="4"/>
        <v>0</v>
      </c>
    </row>
    <row r="68" spans="1:5" s="420" customFormat="1" ht="16.5" customHeight="1" hidden="1">
      <c r="A68" s="429" t="s">
        <v>761</v>
      </c>
      <c r="B68" s="426"/>
      <c r="C68" s="426">
        <v>779</v>
      </c>
      <c r="D68" s="426">
        <v>779</v>
      </c>
      <c r="E68" s="427">
        <f t="shared" si="4"/>
        <v>0</v>
      </c>
    </row>
    <row r="69" spans="1:5" s="420" customFormat="1" ht="16.5" customHeight="1" hidden="1">
      <c r="A69" s="429" t="s">
        <v>762</v>
      </c>
      <c r="B69" s="426"/>
      <c r="C69" s="426">
        <v>833</v>
      </c>
      <c r="D69" s="426">
        <v>833</v>
      </c>
      <c r="E69" s="427">
        <f t="shared" si="4"/>
        <v>0</v>
      </c>
    </row>
    <row r="70" spans="1:5" s="420" customFormat="1" ht="16.5" customHeight="1" hidden="1">
      <c r="A70" s="429" t="s">
        <v>763</v>
      </c>
      <c r="B70" s="426"/>
      <c r="C70" s="426">
        <v>92</v>
      </c>
      <c r="D70" s="426">
        <v>92</v>
      </c>
      <c r="E70" s="427">
        <f t="shared" si="4"/>
        <v>0</v>
      </c>
    </row>
    <row r="71" spans="1:5" s="420" customFormat="1" ht="16.5" customHeight="1" hidden="1">
      <c r="A71" s="429" t="s">
        <v>764</v>
      </c>
      <c r="B71" s="426"/>
      <c r="C71" s="426">
        <v>24</v>
      </c>
      <c r="D71" s="426">
        <v>24</v>
      </c>
      <c r="E71" s="427">
        <f t="shared" si="4"/>
        <v>0</v>
      </c>
    </row>
    <row r="72" spans="1:5" s="420" customFormat="1" ht="16.5" customHeight="1" hidden="1">
      <c r="A72" s="429" t="s">
        <v>765</v>
      </c>
      <c r="B72" s="426"/>
      <c r="C72" s="426">
        <v>2193</v>
      </c>
      <c r="D72" s="426">
        <v>2193</v>
      </c>
      <c r="E72" s="427">
        <f t="shared" si="4"/>
        <v>0</v>
      </c>
    </row>
    <row r="73" spans="1:5" s="420" customFormat="1" ht="16.5" customHeight="1" hidden="1">
      <c r="A73" s="429" t="s">
        <v>766</v>
      </c>
      <c r="B73" s="426"/>
      <c r="C73" s="426">
        <v>4030</v>
      </c>
      <c r="D73" s="426">
        <v>4030</v>
      </c>
      <c r="E73" s="427">
        <f t="shared" si="4"/>
        <v>0</v>
      </c>
    </row>
    <row r="74" spans="1:5" s="420" customFormat="1" ht="16.5" customHeight="1" hidden="1">
      <c r="A74" s="429" t="s">
        <v>767</v>
      </c>
      <c r="B74" s="426"/>
      <c r="C74" s="426">
        <v>20</v>
      </c>
      <c r="D74" s="426">
        <v>20</v>
      </c>
      <c r="E74" s="427"/>
    </row>
    <row r="75" spans="1:5" s="420" customFormat="1" ht="16.5" customHeight="1" hidden="1">
      <c r="A75" s="429" t="s">
        <v>768</v>
      </c>
      <c r="B75" s="426"/>
      <c r="C75" s="426">
        <v>3277</v>
      </c>
      <c r="D75" s="426">
        <v>3277</v>
      </c>
      <c r="E75" s="427">
        <f>(C75-D75)/D75*100</f>
        <v>0</v>
      </c>
    </row>
    <row r="76" spans="1:5" s="420" customFormat="1" ht="16.5" customHeight="1">
      <c r="A76" s="425" t="s">
        <v>769</v>
      </c>
      <c r="B76" s="426">
        <f>SUM(B77:B78)</f>
        <v>0</v>
      </c>
      <c r="C76" s="426">
        <f>SUM(C77:C78)</f>
        <v>0</v>
      </c>
      <c r="D76" s="426">
        <f>SUM(D77:D78)</f>
        <v>0</v>
      </c>
      <c r="E76" s="427"/>
    </row>
    <row r="77" spans="1:5" s="420" customFormat="1" ht="16.5" customHeight="1" hidden="1">
      <c r="A77" s="429" t="s">
        <v>770</v>
      </c>
      <c r="B77" s="426">
        <v>0</v>
      </c>
      <c r="C77" s="426">
        <v>0</v>
      </c>
      <c r="D77" s="426">
        <v>0</v>
      </c>
      <c r="E77" s="427"/>
    </row>
    <row r="78" spans="1:5" s="420" customFormat="1" ht="16.5" customHeight="1" hidden="1">
      <c r="A78" s="429" t="s">
        <v>771</v>
      </c>
      <c r="B78" s="426">
        <v>0</v>
      </c>
      <c r="C78" s="426">
        <v>0</v>
      </c>
      <c r="D78" s="426">
        <v>0</v>
      </c>
      <c r="E78" s="427"/>
    </row>
    <row r="79" spans="1:5" s="420" customFormat="1" ht="16.5" customHeight="1">
      <c r="A79" s="425" t="s">
        <v>772</v>
      </c>
      <c r="B79" s="426">
        <v>0</v>
      </c>
      <c r="C79" s="426">
        <v>0</v>
      </c>
      <c r="D79" s="426">
        <v>0</v>
      </c>
      <c r="E79" s="427"/>
    </row>
    <row r="80" spans="1:5" s="420" customFormat="1" ht="16.5" customHeight="1">
      <c r="A80" s="425" t="s">
        <v>773</v>
      </c>
      <c r="B80" s="426">
        <v>0</v>
      </c>
      <c r="C80" s="426">
        <v>626</v>
      </c>
      <c r="D80" s="426">
        <v>0</v>
      </c>
      <c r="E80" s="427"/>
    </row>
    <row r="81" spans="1:5" s="420" customFormat="1" ht="16.5" customHeight="1">
      <c r="A81" s="425" t="s">
        <v>774</v>
      </c>
      <c r="B81" s="426">
        <f>SUM(B82:B84)</f>
        <v>0</v>
      </c>
      <c r="C81" s="426">
        <v>680</v>
      </c>
      <c r="D81" s="426">
        <f>SUM(D82:D84)</f>
        <v>0</v>
      </c>
      <c r="E81" s="427"/>
    </row>
    <row r="82" spans="1:5" s="420" customFormat="1" ht="16.5" customHeight="1" hidden="1">
      <c r="A82" s="429" t="s">
        <v>775</v>
      </c>
      <c r="B82" s="426">
        <v>0</v>
      </c>
      <c r="C82" s="426">
        <v>0</v>
      </c>
      <c r="D82" s="426">
        <v>0</v>
      </c>
      <c r="E82" s="427"/>
    </row>
    <row r="83" spans="1:5" s="420" customFormat="1" ht="16.5" customHeight="1" hidden="1">
      <c r="A83" s="429" t="s">
        <v>776</v>
      </c>
      <c r="B83" s="426">
        <v>0</v>
      </c>
      <c r="C83" s="426">
        <v>0</v>
      </c>
      <c r="D83" s="426">
        <v>0</v>
      </c>
      <c r="E83" s="427"/>
    </row>
    <row r="84" spans="1:5" s="420" customFormat="1" ht="16.5" customHeight="1" hidden="1">
      <c r="A84" s="429" t="s">
        <v>777</v>
      </c>
      <c r="B84" s="426">
        <v>0</v>
      </c>
      <c r="C84" s="426">
        <v>0</v>
      </c>
      <c r="D84" s="426">
        <v>0</v>
      </c>
      <c r="E84" s="427"/>
    </row>
    <row r="85" spans="1:5" s="420" customFormat="1" ht="16.5" customHeight="1">
      <c r="A85" s="425" t="s">
        <v>778</v>
      </c>
      <c r="B85" s="426">
        <f>B86</f>
        <v>0</v>
      </c>
      <c r="C85" s="426">
        <f>C86</f>
        <v>0</v>
      </c>
      <c r="D85" s="426">
        <f>D86</f>
        <v>0</v>
      </c>
      <c r="E85" s="427"/>
    </row>
    <row r="86" spans="1:5" s="420" customFormat="1" ht="16.5" customHeight="1">
      <c r="A86" s="425" t="s">
        <v>779</v>
      </c>
      <c r="B86" s="426">
        <f>B87</f>
        <v>0</v>
      </c>
      <c r="C86" s="426">
        <f>C87</f>
        <v>0</v>
      </c>
      <c r="D86" s="426">
        <f>D87</f>
        <v>0</v>
      </c>
      <c r="E86" s="427"/>
    </row>
    <row r="87" spans="1:5" s="420" customFormat="1" ht="16.5" customHeight="1">
      <c r="A87" s="425" t="s">
        <v>780</v>
      </c>
      <c r="B87" s="426">
        <f>SUM(B88:B91)</f>
        <v>0</v>
      </c>
      <c r="C87" s="426">
        <f>SUM(C88:C91)</f>
        <v>0</v>
      </c>
      <c r="D87" s="426">
        <f>SUM(D88:D91)</f>
        <v>0</v>
      </c>
      <c r="E87" s="427"/>
    </row>
    <row r="88" spans="1:5" s="420" customFormat="1" ht="16.5" customHeight="1" hidden="1">
      <c r="A88" s="429" t="s">
        <v>781</v>
      </c>
      <c r="B88" s="426">
        <v>0</v>
      </c>
      <c r="C88" s="426">
        <v>0</v>
      </c>
      <c r="D88" s="426">
        <v>0</v>
      </c>
      <c r="E88" s="427"/>
    </row>
    <row r="89" spans="1:5" s="420" customFormat="1" ht="16.5" customHeight="1" hidden="1">
      <c r="A89" s="429" t="s">
        <v>782</v>
      </c>
      <c r="B89" s="426">
        <v>0</v>
      </c>
      <c r="C89" s="426">
        <v>0</v>
      </c>
      <c r="D89" s="426">
        <v>0</v>
      </c>
      <c r="E89" s="427"/>
    </row>
    <row r="90" spans="1:5" s="420" customFormat="1" ht="16.5" customHeight="1" hidden="1">
      <c r="A90" s="429" t="s">
        <v>783</v>
      </c>
      <c r="B90" s="426">
        <v>0</v>
      </c>
      <c r="C90" s="426">
        <v>0</v>
      </c>
      <c r="D90" s="426">
        <v>0</v>
      </c>
      <c r="E90" s="427"/>
    </row>
    <row r="91" spans="1:5" s="420" customFormat="1" ht="16.5" customHeight="1" hidden="1">
      <c r="A91" s="429" t="s">
        <v>784</v>
      </c>
      <c r="B91" s="426">
        <v>0</v>
      </c>
      <c r="C91" s="426">
        <v>0</v>
      </c>
      <c r="D91" s="426">
        <v>0</v>
      </c>
      <c r="E91" s="427"/>
    </row>
    <row r="92" spans="1:5" s="420" customFormat="1" ht="16.5" customHeight="1">
      <c r="A92" s="425" t="s">
        <v>785</v>
      </c>
      <c r="B92" s="426">
        <f>B93</f>
        <v>0</v>
      </c>
      <c r="C92" s="426">
        <f>C93</f>
        <v>31855</v>
      </c>
      <c r="D92" s="426">
        <f>D93</f>
        <v>45084</v>
      </c>
      <c r="E92" s="427">
        <f aca="true" t="shared" si="5" ref="E92:E94">(C92-D92)/D92*100</f>
        <v>-29.34300416999379</v>
      </c>
    </row>
    <row r="93" spans="1:5" s="420" customFormat="1" ht="16.5" customHeight="1">
      <c r="A93" s="425" t="s">
        <v>786</v>
      </c>
      <c r="B93" s="426">
        <f>SUM(B94:B97)</f>
        <v>0</v>
      </c>
      <c r="C93" s="426">
        <f>SUM(C94:C97)</f>
        <v>31855</v>
      </c>
      <c r="D93" s="426">
        <f>SUM(D94:D97)</f>
        <v>45084</v>
      </c>
      <c r="E93" s="427">
        <f t="shared" si="5"/>
        <v>-29.34300416999379</v>
      </c>
    </row>
    <row r="94" spans="1:5" s="420" customFormat="1" ht="16.5" customHeight="1">
      <c r="A94" s="429" t="s">
        <v>787</v>
      </c>
      <c r="B94" s="426"/>
      <c r="C94" s="426">
        <v>31855</v>
      </c>
      <c r="D94" s="426">
        <v>45084</v>
      </c>
      <c r="E94" s="427">
        <f t="shared" si="5"/>
        <v>-29.34300416999379</v>
      </c>
    </row>
    <row r="95" spans="1:5" s="420" customFormat="1" ht="16.5" customHeight="1" hidden="1">
      <c r="A95" s="429" t="s">
        <v>788</v>
      </c>
      <c r="B95" s="426">
        <v>0</v>
      </c>
      <c r="C95" s="426">
        <v>0</v>
      </c>
      <c r="D95" s="426">
        <v>0</v>
      </c>
      <c r="E95" s="427"/>
    </row>
    <row r="96" spans="1:5" s="420" customFormat="1" ht="16.5" customHeight="1" hidden="1">
      <c r="A96" s="429" t="s">
        <v>789</v>
      </c>
      <c r="B96" s="426">
        <v>0</v>
      </c>
      <c r="C96" s="426">
        <v>0</v>
      </c>
      <c r="D96" s="426">
        <v>0</v>
      </c>
      <c r="E96" s="427"/>
    </row>
    <row r="97" spans="1:5" s="420" customFormat="1" ht="16.5" customHeight="1" hidden="1">
      <c r="A97" s="429" t="s">
        <v>790</v>
      </c>
      <c r="B97" s="426">
        <v>0</v>
      </c>
      <c r="C97" s="426">
        <v>0</v>
      </c>
      <c r="D97" s="426">
        <v>0</v>
      </c>
      <c r="E97" s="427"/>
    </row>
    <row r="98" spans="1:5" s="420" customFormat="1" ht="16.5" customHeight="1">
      <c r="A98" s="425" t="s">
        <v>791</v>
      </c>
      <c r="B98" s="426">
        <v>0</v>
      </c>
      <c r="C98" s="426">
        <v>0</v>
      </c>
      <c r="D98" s="426">
        <v>0</v>
      </c>
      <c r="E98" s="427"/>
    </row>
    <row r="99" spans="1:5" s="420" customFormat="1" ht="16.5" customHeight="1">
      <c r="A99" s="425" t="s">
        <v>792</v>
      </c>
      <c r="B99" s="426">
        <v>0</v>
      </c>
      <c r="C99" s="426">
        <v>0</v>
      </c>
      <c r="D99" s="426">
        <v>0</v>
      </c>
      <c r="E99" s="427"/>
    </row>
    <row r="100" spans="1:5" s="420" customFormat="1" ht="16.5" customHeight="1">
      <c r="A100" s="425" t="s">
        <v>793</v>
      </c>
      <c r="B100" s="426">
        <v>0</v>
      </c>
      <c r="C100" s="426">
        <v>0</v>
      </c>
      <c r="D100" s="426">
        <v>0</v>
      </c>
      <c r="E100" s="427"/>
    </row>
    <row r="101" spans="1:5" s="420" customFormat="1" ht="16.5" customHeight="1">
      <c r="A101" s="425" t="s">
        <v>794</v>
      </c>
      <c r="B101" s="426"/>
      <c r="C101" s="426">
        <v>223</v>
      </c>
      <c r="D101" s="426">
        <v>244</v>
      </c>
      <c r="E101" s="427">
        <f aca="true" t="shared" si="6" ref="E101:E103">(C101-D101)/D101*100</f>
        <v>-8.60655737704918</v>
      </c>
    </row>
    <row r="102" spans="1:5" s="420" customFormat="1" ht="16.5" customHeight="1">
      <c r="A102" s="425" t="s">
        <v>795</v>
      </c>
      <c r="B102" s="426">
        <f>SUM(B103:B105)</f>
        <v>0</v>
      </c>
      <c r="C102" s="426">
        <f>SUM(C103:C105)</f>
        <v>4210</v>
      </c>
      <c r="D102" s="426">
        <f>SUM(D103:D105)</f>
        <v>3300</v>
      </c>
      <c r="E102" s="427">
        <f t="shared" si="6"/>
        <v>27.575757575757574</v>
      </c>
    </row>
    <row r="103" spans="1:5" s="420" customFormat="1" ht="16.5" customHeight="1">
      <c r="A103" s="429" t="s">
        <v>796</v>
      </c>
      <c r="B103" s="426"/>
      <c r="C103" s="426">
        <v>4210</v>
      </c>
      <c r="D103" s="426">
        <v>3300</v>
      </c>
      <c r="E103" s="427">
        <f t="shared" si="6"/>
        <v>27.575757575757574</v>
      </c>
    </row>
    <row r="104" spans="1:5" s="420" customFormat="1" ht="16.5" customHeight="1" hidden="1">
      <c r="A104" s="429" t="s">
        <v>797</v>
      </c>
      <c r="B104" s="426">
        <v>0</v>
      </c>
      <c r="C104" s="426">
        <v>0</v>
      </c>
      <c r="D104" s="426">
        <v>0</v>
      </c>
      <c r="E104" s="427"/>
    </row>
    <row r="105" spans="1:5" s="420" customFormat="1" ht="16.5" customHeight="1" hidden="1">
      <c r="A105" s="429" t="s">
        <v>798</v>
      </c>
      <c r="B105" s="426">
        <v>0</v>
      </c>
      <c r="C105" s="426">
        <v>0</v>
      </c>
      <c r="D105" s="426">
        <v>0</v>
      </c>
      <c r="E105" s="427"/>
    </row>
    <row r="106" spans="1:5" s="420" customFormat="1" ht="16.5" customHeight="1">
      <c r="A106" s="425" t="s">
        <v>799</v>
      </c>
      <c r="B106" s="426">
        <v>0</v>
      </c>
      <c r="C106" s="426">
        <v>0</v>
      </c>
      <c r="D106" s="426">
        <v>0</v>
      </c>
      <c r="E106" s="427"/>
    </row>
    <row r="107" spans="1:5" s="420" customFormat="1" ht="16.5" customHeight="1">
      <c r="A107" s="425" t="s">
        <v>800</v>
      </c>
      <c r="B107" s="426">
        <v>0</v>
      </c>
      <c r="C107" s="426">
        <v>0</v>
      </c>
      <c r="D107" s="426">
        <v>0</v>
      </c>
      <c r="E107" s="427"/>
    </row>
    <row r="108" spans="1:5" s="420" customFormat="1" ht="16.5" customHeight="1" hidden="1">
      <c r="A108" s="429"/>
      <c r="B108" s="426"/>
      <c r="C108" s="426"/>
      <c r="D108" s="426"/>
      <c r="E108" s="427"/>
    </row>
    <row r="109" spans="1:5" s="420" customFormat="1" ht="16.5" customHeight="1" hidden="1">
      <c r="A109" s="429"/>
      <c r="B109" s="426"/>
      <c r="C109" s="426"/>
      <c r="D109" s="426"/>
      <c r="E109" s="427"/>
    </row>
    <row r="110" spans="1:5" s="420" customFormat="1" ht="16.5" customHeight="1" hidden="1">
      <c r="A110" s="429"/>
      <c r="B110" s="426"/>
      <c r="C110" s="426"/>
      <c r="D110" s="426"/>
      <c r="E110" s="427"/>
    </row>
    <row r="111" spans="1:5" s="420" customFormat="1" ht="16.5" customHeight="1" hidden="1">
      <c r="A111" s="429"/>
      <c r="B111" s="426"/>
      <c r="C111" s="426"/>
      <c r="D111" s="426"/>
      <c r="E111" s="427"/>
    </row>
    <row r="112" spans="1:5" s="420" customFormat="1" ht="16.5" customHeight="1">
      <c r="A112" s="423" t="s">
        <v>801</v>
      </c>
      <c r="B112" s="426">
        <f>SUM(B5:B6,B76,B79:B81,B85,B92,B98:B102,B106:B107)</f>
        <v>158837</v>
      </c>
      <c r="C112" s="426">
        <f>SUM(C5:C6,C76,C79:C81,C85,C92,C98:C102,C106:C107)</f>
        <v>265913</v>
      </c>
      <c r="D112" s="426">
        <f>SUM(D5:D6,D76,D79:D81,D85,D92,D98:D102,D106:D107)</f>
        <v>269956</v>
      </c>
      <c r="E112" s="427">
        <f>(C112-D112)/D112*100</f>
        <v>-1.4976514691283023</v>
      </c>
    </row>
  </sheetData>
  <sheetProtection/>
  <mergeCells count="2">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sheetPr>
    <tabColor indexed="11"/>
  </sheetPr>
  <dimension ref="A1:G31"/>
  <sheetViews>
    <sheetView zoomScaleSheetLayoutView="100" workbookViewId="0" topLeftCell="A13">
      <selection activeCell="I9" sqref="I9"/>
    </sheetView>
  </sheetViews>
  <sheetFormatPr defaultColWidth="9.00390625" defaultRowHeight="14.25"/>
  <cols>
    <col min="1" max="1" width="31.75390625" style="0" customWidth="1"/>
    <col min="2" max="2" width="10.25390625" style="359" customWidth="1"/>
    <col min="3" max="4" width="9.00390625" style="359" customWidth="1"/>
    <col min="5" max="5" width="10.75390625" style="403" customWidth="1"/>
  </cols>
  <sheetData>
    <row r="1" spans="1:5" ht="14.25">
      <c r="A1" t="s">
        <v>802</v>
      </c>
      <c r="E1" s="393"/>
    </row>
    <row r="2" spans="1:6" ht="37.5" customHeight="1">
      <c r="A2" s="329" t="s">
        <v>803</v>
      </c>
      <c r="B2" s="329"/>
      <c r="C2" s="329"/>
      <c r="D2" s="329"/>
      <c r="E2" s="329"/>
      <c r="F2" s="329"/>
    </row>
    <row r="3" spans="1:6" ht="14.25">
      <c r="A3" s="404" t="s">
        <v>2</v>
      </c>
      <c r="B3" s="404"/>
      <c r="C3" s="404"/>
      <c r="D3" s="404"/>
      <c r="E3" s="404"/>
      <c r="F3" s="404"/>
    </row>
    <row r="4" spans="1:6" s="346" customFormat="1" ht="14.25">
      <c r="A4" s="405" t="s">
        <v>37</v>
      </c>
      <c r="B4" s="406" t="s">
        <v>804</v>
      </c>
      <c r="C4" s="406" t="s">
        <v>805</v>
      </c>
      <c r="D4" s="406" t="s">
        <v>806</v>
      </c>
      <c r="E4" s="407" t="s">
        <v>8</v>
      </c>
      <c r="F4" s="405" t="s">
        <v>807</v>
      </c>
    </row>
    <row r="5" spans="1:6" ht="14.25">
      <c r="A5" s="408" t="s">
        <v>808</v>
      </c>
      <c r="B5" s="409">
        <v>19319</v>
      </c>
      <c r="C5" s="409">
        <v>19319</v>
      </c>
      <c r="D5" s="409">
        <v>14414</v>
      </c>
      <c r="E5" s="410">
        <f aca="true" t="shared" si="0" ref="E5:E20">(C5-D5)/D5*100</f>
        <v>34.029415845705564</v>
      </c>
      <c r="F5" s="411"/>
    </row>
    <row r="6" spans="1:6" ht="14.25">
      <c r="A6" s="408" t="s">
        <v>809</v>
      </c>
      <c r="B6" s="409"/>
      <c r="C6" s="409"/>
      <c r="D6" s="409">
        <v>0</v>
      </c>
      <c r="E6" s="410"/>
      <c r="F6" s="411"/>
    </row>
    <row r="7" spans="1:6" ht="14.25">
      <c r="A7" s="408" t="s">
        <v>810</v>
      </c>
      <c r="B7" s="409">
        <v>118</v>
      </c>
      <c r="C7" s="409">
        <v>118</v>
      </c>
      <c r="D7" s="409">
        <v>30</v>
      </c>
      <c r="E7" s="410">
        <f t="shared" si="0"/>
        <v>293.3333333333333</v>
      </c>
      <c r="F7" s="412" t="s">
        <v>811</v>
      </c>
    </row>
    <row r="8" spans="1:6" ht="14.25">
      <c r="A8" s="408" t="s">
        <v>812</v>
      </c>
      <c r="B8" s="409">
        <v>6041</v>
      </c>
      <c r="C8" s="409">
        <v>6041</v>
      </c>
      <c r="D8" s="409">
        <v>5739</v>
      </c>
      <c r="E8" s="410">
        <f t="shared" si="0"/>
        <v>5.262240808503224</v>
      </c>
      <c r="F8" s="412"/>
    </row>
    <row r="9" spans="1:6" ht="14.25">
      <c r="A9" s="408" t="s">
        <v>813</v>
      </c>
      <c r="B9" s="409">
        <v>39726</v>
      </c>
      <c r="C9" s="409">
        <v>39726</v>
      </c>
      <c r="D9" s="409">
        <v>39712</v>
      </c>
      <c r="E9" s="410">
        <f t="shared" si="0"/>
        <v>0.03525382755842063</v>
      </c>
      <c r="F9" s="412"/>
    </row>
    <row r="10" spans="1:6" ht="14.25">
      <c r="A10" s="408" t="s">
        <v>814</v>
      </c>
      <c r="B10" s="409">
        <v>665</v>
      </c>
      <c r="C10" s="409">
        <v>665</v>
      </c>
      <c r="D10" s="409">
        <v>662</v>
      </c>
      <c r="E10" s="410">
        <f t="shared" si="0"/>
        <v>0.4531722054380665</v>
      </c>
      <c r="F10" s="412"/>
    </row>
    <row r="11" spans="1:6" ht="14.25">
      <c r="A11" s="408" t="s">
        <v>815</v>
      </c>
      <c r="B11" s="409">
        <v>3108</v>
      </c>
      <c r="C11" s="409">
        <v>3108</v>
      </c>
      <c r="D11" s="409">
        <v>3084</v>
      </c>
      <c r="E11" s="410">
        <f t="shared" si="0"/>
        <v>0.7782101167315175</v>
      </c>
      <c r="F11" s="412"/>
    </row>
    <row r="12" spans="1:6" ht="14.25">
      <c r="A12" s="408" t="s">
        <v>816</v>
      </c>
      <c r="B12" s="409">
        <v>25408</v>
      </c>
      <c r="C12" s="409">
        <v>25408</v>
      </c>
      <c r="D12" s="409">
        <v>25379</v>
      </c>
      <c r="E12" s="410">
        <f t="shared" si="0"/>
        <v>0.11426770164309073</v>
      </c>
      <c r="F12" s="412"/>
    </row>
    <row r="13" spans="1:6" ht="14.25">
      <c r="A13" s="408" t="s">
        <v>817</v>
      </c>
      <c r="B13" s="409">
        <v>13725</v>
      </c>
      <c r="C13" s="409">
        <v>13725</v>
      </c>
      <c r="D13" s="409">
        <v>12696</v>
      </c>
      <c r="E13" s="410">
        <f t="shared" si="0"/>
        <v>8.10491493383743</v>
      </c>
      <c r="F13" s="412"/>
    </row>
    <row r="14" spans="1:6" ht="14.25">
      <c r="A14" s="408" t="s">
        <v>818</v>
      </c>
      <c r="B14" s="409">
        <v>3971</v>
      </c>
      <c r="C14" s="409">
        <v>3971</v>
      </c>
      <c r="D14" s="409">
        <v>5757</v>
      </c>
      <c r="E14" s="410">
        <f t="shared" si="0"/>
        <v>-31.02310231023102</v>
      </c>
      <c r="F14" s="412" t="s">
        <v>819</v>
      </c>
    </row>
    <row r="15" spans="1:6" ht="14.25">
      <c r="A15" s="408" t="s">
        <v>820</v>
      </c>
      <c r="B15" s="409">
        <v>3519</v>
      </c>
      <c r="C15" s="409">
        <v>3519</v>
      </c>
      <c r="D15" s="409">
        <v>3411</v>
      </c>
      <c r="E15" s="410">
        <f t="shared" si="0"/>
        <v>3.16622691292876</v>
      </c>
      <c r="F15" s="412"/>
    </row>
    <row r="16" spans="1:6" ht="14.25">
      <c r="A16" s="408" t="s">
        <v>821</v>
      </c>
      <c r="B16" s="409">
        <v>82411</v>
      </c>
      <c r="C16" s="409">
        <v>82411</v>
      </c>
      <c r="D16" s="409">
        <v>82400</v>
      </c>
      <c r="E16" s="410">
        <f t="shared" si="0"/>
        <v>0.013349514563106797</v>
      </c>
      <c r="F16" s="412"/>
    </row>
    <row r="17" spans="1:6" ht="14.25">
      <c r="A17" s="408" t="s">
        <v>822</v>
      </c>
      <c r="B17" s="409">
        <v>7327</v>
      </c>
      <c r="C17" s="409">
        <v>7327</v>
      </c>
      <c r="D17" s="409">
        <v>7169</v>
      </c>
      <c r="E17" s="410">
        <f t="shared" si="0"/>
        <v>2.2039336030129726</v>
      </c>
      <c r="F17" s="412"/>
    </row>
    <row r="18" spans="1:6" ht="14.25">
      <c r="A18" s="408" t="s">
        <v>823</v>
      </c>
      <c r="B18" s="409">
        <v>1311</v>
      </c>
      <c r="C18" s="409">
        <v>1311</v>
      </c>
      <c r="D18" s="409">
        <v>1296</v>
      </c>
      <c r="E18" s="410">
        <f t="shared" si="0"/>
        <v>1.1574074074074074</v>
      </c>
      <c r="F18" s="412"/>
    </row>
    <row r="19" spans="1:6" ht="14.25">
      <c r="A19" s="408" t="s">
        <v>824</v>
      </c>
      <c r="B19" s="409">
        <v>768</v>
      </c>
      <c r="C19" s="409">
        <v>768</v>
      </c>
      <c r="D19" s="409">
        <v>759</v>
      </c>
      <c r="E19" s="410">
        <f t="shared" si="0"/>
        <v>1.185770750988142</v>
      </c>
      <c r="F19" s="412"/>
    </row>
    <row r="20" spans="1:6" ht="14.25">
      <c r="A20" s="408" t="s">
        <v>825</v>
      </c>
      <c r="B20" s="409">
        <v>35</v>
      </c>
      <c r="C20" s="409">
        <v>35</v>
      </c>
      <c r="D20" s="409">
        <v>24</v>
      </c>
      <c r="E20" s="410">
        <f t="shared" si="0"/>
        <v>45.83333333333333</v>
      </c>
      <c r="F20" s="412"/>
    </row>
    <row r="21" spans="1:6" ht="14.25">
      <c r="A21" s="408" t="s">
        <v>826</v>
      </c>
      <c r="B21" s="409"/>
      <c r="C21" s="409"/>
      <c r="D21" s="409">
        <v>0</v>
      </c>
      <c r="E21" s="410"/>
      <c r="F21" s="412"/>
    </row>
    <row r="22" spans="1:6" ht="14.25">
      <c r="A22" s="408" t="s">
        <v>827</v>
      </c>
      <c r="B22" s="409">
        <v>3696</v>
      </c>
      <c r="C22" s="409">
        <v>3696</v>
      </c>
      <c r="D22" s="409">
        <v>4725</v>
      </c>
      <c r="E22" s="410">
        <f aca="true" t="shared" si="1" ref="E22:E25">(C22-D22)/D22*100</f>
        <v>-21.777777777777775</v>
      </c>
      <c r="F22" s="412"/>
    </row>
    <row r="23" spans="1:6" ht="14.25">
      <c r="A23" s="408" t="s">
        <v>828</v>
      </c>
      <c r="B23" s="409">
        <v>7468</v>
      </c>
      <c r="C23" s="409">
        <v>7468</v>
      </c>
      <c r="D23" s="409">
        <v>9097</v>
      </c>
      <c r="E23" s="410">
        <f t="shared" si="1"/>
        <v>-17.907002308453336</v>
      </c>
      <c r="F23" s="412"/>
    </row>
    <row r="24" spans="1:6" ht="14.25">
      <c r="A24" s="408" t="s">
        <v>829</v>
      </c>
      <c r="B24" s="409">
        <v>3197</v>
      </c>
      <c r="C24" s="409">
        <v>3197</v>
      </c>
      <c r="D24" s="409">
        <v>230</v>
      </c>
      <c r="E24" s="410">
        <f t="shared" si="1"/>
        <v>1290</v>
      </c>
      <c r="F24" s="412" t="s">
        <v>811</v>
      </c>
    </row>
    <row r="25" spans="1:6" ht="14.25">
      <c r="A25" s="408" t="s">
        <v>830</v>
      </c>
      <c r="B25" s="409">
        <v>2283</v>
      </c>
      <c r="C25" s="409">
        <v>2283</v>
      </c>
      <c r="D25" s="409">
        <v>1448</v>
      </c>
      <c r="E25" s="410">
        <f t="shared" si="1"/>
        <v>57.66574585635359</v>
      </c>
      <c r="F25" s="411"/>
    </row>
    <row r="26" spans="1:6" ht="14.25">
      <c r="A26" s="408" t="s">
        <v>831</v>
      </c>
      <c r="B26" s="409">
        <v>215</v>
      </c>
      <c r="C26" s="409">
        <v>215</v>
      </c>
      <c r="D26" s="409">
        <v>0</v>
      </c>
      <c r="E26" s="410">
        <v>0</v>
      </c>
      <c r="F26" s="412"/>
    </row>
    <row r="27" spans="1:6" ht="14.25">
      <c r="A27" s="408" t="s">
        <v>832</v>
      </c>
      <c r="B27" s="409">
        <v>7829</v>
      </c>
      <c r="C27" s="409">
        <v>7829</v>
      </c>
      <c r="D27" s="409">
        <v>7175</v>
      </c>
      <c r="E27" s="410">
        <f aca="true" t="shared" si="2" ref="E27:E29">(C27-D27)/D27*100</f>
        <v>9.114982578397212</v>
      </c>
      <c r="F27" s="411"/>
    </row>
    <row r="28" spans="1:6" ht="14.25">
      <c r="A28" s="408" t="s">
        <v>833</v>
      </c>
      <c r="B28" s="409">
        <v>7829</v>
      </c>
      <c r="C28" s="409">
        <v>7829</v>
      </c>
      <c r="D28" s="409">
        <v>7175</v>
      </c>
      <c r="E28" s="410">
        <f t="shared" si="2"/>
        <v>9.114982578397212</v>
      </c>
      <c r="F28" s="411"/>
    </row>
    <row r="29" spans="1:6" ht="14.25">
      <c r="A29" s="408" t="s">
        <v>834</v>
      </c>
      <c r="B29" s="409">
        <v>34</v>
      </c>
      <c r="C29" s="409">
        <v>34</v>
      </c>
      <c r="D29" s="409">
        <v>49</v>
      </c>
      <c r="E29" s="410">
        <f t="shared" si="2"/>
        <v>-30.612244897959183</v>
      </c>
      <c r="F29" s="413"/>
    </row>
    <row r="30" spans="1:6" ht="14.25">
      <c r="A30" s="408"/>
      <c r="B30" s="409"/>
      <c r="C30" s="409"/>
      <c r="D30" s="409">
        <v>0</v>
      </c>
      <c r="E30" s="410"/>
      <c r="F30" s="414"/>
    </row>
    <row r="31" spans="1:7" s="346" customFormat="1" ht="18.75" customHeight="1">
      <c r="A31" s="415" t="s">
        <v>835</v>
      </c>
      <c r="B31" s="416">
        <f>SUM(B5:B27,B29)</f>
        <v>232174</v>
      </c>
      <c r="C31" s="416">
        <f>SUM(C5:C27,C29)</f>
        <v>232174</v>
      </c>
      <c r="D31" s="416">
        <f>SUM(D5:D27,D29)</f>
        <v>225256</v>
      </c>
      <c r="E31" s="417">
        <f>(C31-D31)/D31*100</f>
        <v>3.0711723550094114</v>
      </c>
      <c r="F31" s="418"/>
      <c r="G31" s="419"/>
    </row>
  </sheetData>
  <sheetProtection/>
  <mergeCells count="2">
    <mergeCell ref="A2:F2"/>
    <mergeCell ref="A3:F3"/>
  </mergeCells>
  <printOptions/>
  <pageMargins left="0.75" right="0.75" top="1" bottom="1" header="0.5118055555555555" footer="0.5118055555555555"/>
  <pageSetup orientation="portrait" paperSize="9"/>
</worksheet>
</file>

<file path=xl/worksheets/sheet6.xml><?xml version="1.0" encoding="utf-8"?>
<worksheet xmlns="http://schemas.openxmlformats.org/spreadsheetml/2006/main" xmlns:r="http://schemas.openxmlformats.org/officeDocument/2006/relationships">
  <sheetPr>
    <tabColor indexed="11"/>
  </sheetPr>
  <dimension ref="A1:F1351"/>
  <sheetViews>
    <sheetView showGridLines="0" showZeros="0" workbookViewId="0" topLeftCell="A1">
      <selection activeCell="E14" sqref="E13:E14"/>
    </sheetView>
  </sheetViews>
  <sheetFormatPr defaultColWidth="12.125" defaultRowHeight="16.5" customHeight="1"/>
  <cols>
    <col min="1" max="1" width="15.25390625" style="392" customWidth="1"/>
    <col min="2" max="2" width="31.375" style="392" customWidth="1"/>
    <col min="3" max="3" width="26.00390625" style="392" customWidth="1"/>
    <col min="4" max="16384" width="12.125" style="391" customWidth="1"/>
  </cols>
  <sheetData>
    <row r="1" spans="1:5" s="359" customFormat="1" ht="14.25">
      <c r="A1" s="359" t="s">
        <v>836</v>
      </c>
      <c r="E1" s="393"/>
    </row>
    <row r="2" spans="1:6" s="359" customFormat="1" ht="37.5" customHeight="1">
      <c r="A2" s="394" t="s">
        <v>837</v>
      </c>
      <c r="B2" s="394"/>
      <c r="C2" s="394"/>
      <c r="D2" s="395"/>
      <c r="E2" s="395"/>
      <c r="F2" s="395"/>
    </row>
    <row r="3" spans="1:3" s="390" customFormat="1" ht="16.5" customHeight="1">
      <c r="A3" s="396" t="s">
        <v>2</v>
      </c>
      <c r="B3" s="396"/>
      <c r="C3" s="396"/>
    </row>
    <row r="4" spans="1:3" s="391" customFormat="1" ht="17.25" customHeight="1">
      <c r="A4" s="397" t="s">
        <v>36</v>
      </c>
      <c r="B4" s="397" t="s">
        <v>37</v>
      </c>
      <c r="C4" s="397" t="s">
        <v>38</v>
      </c>
    </row>
    <row r="5" spans="1:3" s="391" customFormat="1" ht="16.5" customHeight="1">
      <c r="A5" s="398"/>
      <c r="B5" s="397" t="s">
        <v>838</v>
      </c>
      <c r="C5" s="399">
        <f>SUM(C6,C250,C290,C309,C400,C454,C508,C565,C686,C758,C836,C859,C970,C1034,C1101,C1121,C1151,C1161,C1206,C1226,C1280,C1337,C1340,C1348)</f>
        <v>232174</v>
      </c>
    </row>
    <row r="6" spans="1:3" s="391" customFormat="1" ht="16.5" customHeight="1">
      <c r="A6" s="398">
        <v>201</v>
      </c>
      <c r="B6" s="400" t="s">
        <v>839</v>
      </c>
      <c r="C6" s="399">
        <f>SUM(C7+C19+C28+C39+C50+C61+C72+C84+C93+C106+C116+C125+C136+C149+C156+C164+C170+C177+C184+C191+C198+C205+C213+C219+C225+C232+C247)</f>
        <v>19319</v>
      </c>
    </row>
    <row r="7" spans="1:3" s="391" customFormat="1" ht="16.5" customHeight="1">
      <c r="A7" s="398">
        <v>20101</v>
      </c>
      <c r="B7" s="400" t="s">
        <v>840</v>
      </c>
      <c r="C7" s="399">
        <f>SUM(C8:C18)</f>
        <v>1161</v>
      </c>
    </row>
    <row r="8" spans="1:3" s="391" customFormat="1" ht="16.5" customHeight="1">
      <c r="A8" s="398">
        <v>2010101</v>
      </c>
      <c r="B8" s="398" t="s">
        <v>841</v>
      </c>
      <c r="C8" s="399">
        <v>919</v>
      </c>
    </row>
    <row r="9" spans="1:3" s="391" customFormat="1" ht="16.5" customHeight="1">
      <c r="A9" s="398">
        <v>2010102</v>
      </c>
      <c r="B9" s="398" t="s">
        <v>842</v>
      </c>
      <c r="C9" s="399">
        <v>7</v>
      </c>
    </row>
    <row r="10" spans="1:3" s="391" customFormat="1" ht="16.5" customHeight="1">
      <c r="A10" s="398">
        <v>2010103</v>
      </c>
      <c r="B10" s="398" t="s">
        <v>843</v>
      </c>
      <c r="C10" s="399">
        <v>0</v>
      </c>
    </row>
    <row r="11" spans="1:3" s="391" customFormat="1" ht="16.5" customHeight="1">
      <c r="A11" s="398">
        <v>2010104</v>
      </c>
      <c r="B11" s="398" t="s">
        <v>844</v>
      </c>
      <c r="C11" s="399">
        <v>47</v>
      </c>
    </row>
    <row r="12" spans="1:3" s="391" customFormat="1" ht="16.5" customHeight="1">
      <c r="A12" s="398">
        <v>2010105</v>
      </c>
      <c r="B12" s="398" t="s">
        <v>845</v>
      </c>
      <c r="C12" s="399">
        <v>22</v>
      </c>
    </row>
    <row r="13" spans="1:3" s="391" customFormat="1" ht="16.5" customHeight="1">
      <c r="A13" s="398">
        <v>2010106</v>
      </c>
      <c r="B13" s="398" t="s">
        <v>846</v>
      </c>
      <c r="C13" s="399">
        <v>39</v>
      </c>
    </row>
    <row r="14" spans="1:3" s="391" customFormat="1" ht="16.5" customHeight="1">
      <c r="A14" s="398">
        <v>2010107</v>
      </c>
      <c r="B14" s="398" t="s">
        <v>847</v>
      </c>
      <c r="C14" s="399">
        <v>23</v>
      </c>
    </row>
    <row r="15" spans="1:3" s="391" customFormat="1" ht="16.5" customHeight="1">
      <c r="A15" s="398">
        <v>2010108</v>
      </c>
      <c r="B15" s="398" t="s">
        <v>848</v>
      </c>
      <c r="C15" s="399">
        <v>61</v>
      </c>
    </row>
    <row r="16" spans="1:3" s="391" customFormat="1" ht="16.5" customHeight="1">
      <c r="A16" s="398">
        <v>2010109</v>
      </c>
      <c r="B16" s="398" t="s">
        <v>849</v>
      </c>
      <c r="C16" s="399">
        <v>8</v>
      </c>
    </row>
    <row r="17" spans="1:3" s="391" customFormat="1" ht="16.5" customHeight="1">
      <c r="A17" s="398">
        <v>2010150</v>
      </c>
      <c r="B17" s="398" t="s">
        <v>850</v>
      </c>
      <c r="C17" s="399">
        <v>0</v>
      </c>
    </row>
    <row r="18" spans="1:3" s="391" customFormat="1" ht="16.5" customHeight="1">
      <c r="A18" s="398">
        <v>2010199</v>
      </c>
      <c r="B18" s="398" t="s">
        <v>851</v>
      </c>
      <c r="C18" s="399">
        <v>35</v>
      </c>
    </row>
    <row r="19" spans="1:3" s="391" customFormat="1" ht="16.5" customHeight="1">
      <c r="A19" s="398">
        <v>20102</v>
      </c>
      <c r="B19" s="400" t="s">
        <v>852</v>
      </c>
      <c r="C19" s="399">
        <f>SUM(C20:C27)</f>
        <v>930</v>
      </c>
    </row>
    <row r="20" spans="1:3" s="391" customFormat="1" ht="16.5" customHeight="1">
      <c r="A20" s="398">
        <v>2010201</v>
      </c>
      <c r="B20" s="398" t="s">
        <v>841</v>
      </c>
      <c r="C20" s="399">
        <v>930</v>
      </c>
    </row>
    <row r="21" spans="1:3" s="391" customFormat="1" ht="16.5" customHeight="1">
      <c r="A21" s="398">
        <v>2010202</v>
      </c>
      <c r="B21" s="398" t="s">
        <v>842</v>
      </c>
      <c r="C21" s="399">
        <v>0</v>
      </c>
    </row>
    <row r="22" spans="1:3" s="391" customFormat="1" ht="16.5" customHeight="1">
      <c r="A22" s="398">
        <v>2010203</v>
      </c>
      <c r="B22" s="398" t="s">
        <v>843</v>
      </c>
      <c r="C22" s="399">
        <v>0</v>
      </c>
    </row>
    <row r="23" spans="1:3" s="391" customFormat="1" ht="16.5" customHeight="1">
      <c r="A23" s="398">
        <v>2010204</v>
      </c>
      <c r="B23" s="398" t="s">
        <v>853</v>
      </c>
      <c r="C23" s="399">
        <v>0</v>
      </c>
    </row>
    <row r="24" spans="1:3" s="391" customFormat="1" ht="16.5" customHeight="1">
      <c r="A24" s="398">
        <v>2010205</v>
      </c>
      <c r="B24" s="398" t="s">
        <v>854</v>
      </c>
      <c r="C24" s="399">
        <v>0</v>
      </c>
    </row>
    <row r="25" spans="1:3" s="391" customFormat="1" ht="16.5" customHeight="1">
      <c r="A25" s="398">
        <v>2010206</v>
      </c>
      <c r="B25" s="398" t="s">
        <v>855</v>
      </c>
      <c r="C25" s="399">
        <v>0</v>
      </c>
    </row>
    <row r="26" spans="1:3" s="391" customFormat="1" ht="16.5" customHeight="1">
      <c r="A26" s="398">
        <v>2010250</v>
      </c>
      <c r="B26" s="398" t="s">
        <v>850</v>
      </c>
      <c r="C26" s="399">
        <v>0</v>
      </c>
    </row>
    <row r="27" spans="1:3" s="391" customFormat="1" ht="16.5" customHeight="1">
      <c r="A27" s="398">
        <v>2010299</v>
      </c>
      <c r="B27" s="398" t="s">
        <v>856</v>
      </c>
      <c r="C27" s="399">
        <v>0</v>
      </c>
    </row>
    <row r="28" spans="1:3" s="391" customFormat="1" ht="16.5" customHeight="1">
      <c r="A28" s="398">
        <v>20103</v>
      </c>
      <c r="B28" s="400" t="s">
        <v>857</v>
      </c>
      <c r="C28" s="399">
        <f>SUM(C29:C38)</f>
        <v>8432</v>
      </c>
    </row>
    <row r="29" spans="1:3" s="391" customFormat="1" ht="16.5" customHeight="1">
      <c r="A29" s="398">
        <v>2010301</v>
      </c>
      <c r="B29" s="398" t="s">
        <v>841</v>
      </c>
      <c r="C29" s="399">
        <v>6299</v>
      </c>
    </row>
    <row r="30" spans="1:3" s="391" customFormat="1" ht="16.5" customHeight="1">
      <c r="A30" s="398">
        <v>2010302</v>
      </c>
      <c r="B30" s="398" t="s">
        <v>842</v>
      </c>
      <c r="C30" s="399">
        <v>151</v>
      </c>
    </row>
    <row r="31" spans="1:3" s="391" customFormat="1" ht="16.5" customHeight="1">
      <c r="A31" s="398">
        <v>2010303</v>
      </c>
      <c r="B31" s="398" t="s">
        <v>843</v>
      </c>
      <c r="C31" s="399">
        <v>18</v>
      </c>
    </row>
    <row r="32" spans="1:3" s="391" customFormat="1" ht="16.5" customHeight="1">
      <c r="A32" s="398">
        <v>2010304</v>
      </c>
      <c r="B32" s="398" t="s">
        <v>858</v>
      </c>
      <c r="C32" s="399">
        <v>0</v>
      </c>
    </row>
    <row r="33" spans="1:3" s="391" customFormat="1" ht="16.5" customHeight="1">
      <c r="A33" s="398">
        <v>2010305</v>
      </c>
      <c r="B33" s="398" t="s">
        <v>859</v>
      </c>
      <c r="C33" s="399">
        <v>0</v>
      </c>
    </row>
    <row r="34" spans="1:3" s="391" customFormat="1" ht="16.5" customHeight="1">
      <c r="A34" s="398">
        <v>2010306</v>
      </c>
      <c r="B34" s="398" t="s">
        <v>860</v>
      </c>
      <c r="C34" s="399">
        <v>367</v>
      </c>
    </row>
    <row r="35" spans="1:3" s="391" customFormat="1" ht="16.5" customHeight="1">
      <c r="A35" s="398">
        <v>2010308</v>
      </c>
      <c r="B35" s="398" t="s">
        <v>861</v>
      </c>
      <c r="C35" s="399">
        <v>0</v>
      </c>
    </row>
    <row r="36" spans="1:3" s="391" customFormat="1" ht="16.5" customHeight="1">
      <c r="A36" s="398">
        <v>2010309</v>
      </c>
      <c r="B36" s="398" t="s">
        <v>862</v>
      </c>
      <c r="C36" s="399">
        <v>0</v>
      </c>
    </row>
    <row r="37" spans="1:3" s="391" customFormat="1" ht="16.5" customHeight="1">
      <c r="A37" s="398">
        <v>2010350</v>
      </c>
      <c r="B37" s="398" t="s">
        <v>850</v>
      </c>
      <c r="C37" s="399">
        <v>1546</v>
      </c>
    </row>
    <row r="38" spans="1:3" s="391" customFormat="1" ht="16.5" customHeight="1">
      <c r="A38" s="398">
        <v>2010399</v>
      </c>
      <c r="B38" s="398" t="s">
        <v>863</v>
      </c>
      <c r="C38" s="399">
        <v>51</v>
      </c>
    </row>
    <row r="39" spans="1:3" s="391" customFormat="1" ht="16.5" customHeight="1">
      <c r="A39" s="398">
        <v>20104</v>
      </c>
      <c r="B39" s="400" t="s">
        <v>864</v>
      </c>
      <c r="C39" s="399">
        <f>SUM(C40:C49)</f>
        <v>654</v>
      </c>
    </row>
    <row r="40" spans="1:3" s="391" customFormat="1" ht="16.5" customHeight="1">
      <c r="A40" s="398">
        <v>2010401</v>
      </c>
      <c r="B40" s="398" t="s">
        <v>841</v>
      </c>
      <c r="C40" s="399">
        <v>623</v>
      </c>
    </row>
    <row r="41" spans="1:3" s="391" customFormat="1" ht="16.5" customHeight="1">
      <c r="A41" s="398">
        <v>2010402</v>
      </c>
      <c r="B41" s="398" t="s">
        <v>842</v>
      </c>
      <c r="C41" s="399">
        <v>0</v>
      </c>
    </row>
    <row r="42" spans="1:3" s="391" customFormat="1" ht="16.5" customHeight="1">
      <c r="A42" s="398">
        <v>2010403</v>
      </c>
      <c r="B42" s="398" t="s">
        <v>843</v>
      </c>
      <c r="C42" s="399">
        <v>0</v>
      </c>
    </row>
    <row r="43" spans="1:3" s="391" customFormat="1" ht="16.5" customHeight="1">
      <c r="A43" s="398">
        <v>2010404</v>
      </c>
      <c r="B43" s="398" t="s">
        <v>865</v>
      </c>
      <c r="C43" s="399">
        <v>20</v>
      </c>
    </row>
    <row r="44" spans="1:3" s="391" customFormat="1" ht="16.5" customHeight="1">
      <c r="A44" s="398">
        <v>2010405</v>
      </c>
      <c r="B44" s="398" t="s">
        <v>866</v>
      </c>
      <c r="C44" s="399">
        <v>5</v>
      </c>
    </row>
    <row r="45" spans="1:3" s="391" customFormat="1" ht="16.5" customHeight="1">
      <c r="A45" s="398">
        <v>2010406</v>
      </c>
      <c r="B45" s="398" t="s">
        <v>867</v>
      </c>
      <c r="C45" s="399">
        <v>0</v>
      </c>
    </row>
    <row r="46" spans="1:3" s="391" customFormat="1" ht="16.5" customHeight="1">
      <c r="A46" s="398">
        <v>2010407</v>
      </c>
      <c r="B46" s="398" t="s">
        <v>868</v>
      </c>
      <c r="C46" s="399">
        <v>0</v>
      </c>
    </row>
    <row r="47" spans="1:3" s="391" customFormat="1" ht="16.5" customHeight="1">
      <c r="A47" s="398">
        <v>2010408</v>
      </c>
      <c r="B47" s="398" t="s">
        <v>869</v>
      </c>
      <c r="C47" s="399">
        <v>0</v>
      </c>
    </row>
    <row r="48" spans="1:3" s="391" customFormat="1" ht="16.5" customHeight="1">
      <c r="A48" s="398">
        <v>2010450</v>
      </c>
      <c r="B48" s="398" t="s">
        <v>850</v>
      </c>
      <c r="C48" s="399">
        <v>6</v>
      </c>
    </row>
    <row r="49" spans="1:3" s="391" customFormat="1" ht="16.5" customHeight="1">
      <c r="A49" s="398">
        <v>2010499</v>
      </c>
      <c r="B49" s="398" t="s">
        <v>870</v>
      </c>
      <c r="C49" s="399">
        <v>0</v>
      </c>
    </row>
    <row r="50" spans="1:3" s="391" customFormat="1" ht="16.5" customHeight="1">
      <c r="A50" s="398">
        <v>20105</v>
      </c>
      <c r="B50" s="400" t="s">
        <v>871</v>
      </c>
      <c r="C50" s="399">
        <f>SUM(C51:C60)</f>
        <v>300</v>
      </c>
    </row>
    <row r="51" spans="1:3" s="391" customFormat="1" ht="16.5" customHeight="1">
      <c r="A51" s="398">
        <v>2010501</v>
      </c>
      <c r="B51" s="398" t="s">
        <v>841</v>
      </c>
      <c r="C51" s="399">
        <v>277</v>
      </c>
    </row>
    <row r="52" spans="1:3" s="391" customFormat="1" ht="16.5" customHeight="1">
      <c r="A52" s="398">
        <v>2010502</v>
      </c>
      <c r="B52" s="398" t="s">
        <v>842</v>
      </c>
      <c r="C52" s="399">
        <v>0</v>
      </c>
    </row>
    <row r="53" spans="1:3" s="391" customFormat="1" ht="16.5" customHeight="1">
      <c r="A53" s="398">
        <v>2010503</v>
      </c>
      <c r="B53" s="398" t="s">
        <v>843</v>
      </c>
      <c r="C53" s="399">
        <v>0</v>
      </c>
    </row>
    <row r="54" spans="1:3" s="391" customFormat="1" ht="16.5" customHeight="1">
      <c r="A54" s="398">
        <v>2010504</v>
      </c>
      <c r="B54" s="398" t="s">
        <v>872</v>
      </c>
      <c r="C54" s="399">
        <v>0</v>
      </c>
    </row>
    <row r="55" spans="1:3" s="391" customFormat="1" ht="16.5" customHeight="1">
      <c r="A55" s="398">
        <v>2010505</v>
      </c>
      <c r="B55" s="398" t="s">
        <v>873</v>
      </c>
      <c r="C55" s="399">
        <v>0</v>
      </c>
    </row>
    <row r="56" spans="1:3" s="391" customFormat="1" ht="16.5" customHeight="1">
      <c r="A56" s="398">
        <v>2010506</v>
      </c>
      <c r="B56" s="398" t="s">
        <v>874</v>
      </c>
      <c r="C56" s="399">
        <v>0</v>
      </c>
    </row>
    <row r="57" spans="1:3" s="391" customFormat="1" ht="16.5" customHeight="1">
      <c r="A57" s="398">
        <v>2010507</v>
      </c>
      <c r="B57" s="398" t="s">
        <v>875</v>
      </c>
      <c r="C57" s="399">
        <v>0</v>
      </c>
    </row>
    <row r="58" spans="1:3" s="391" customFormat="1" ht="16.5" customHeight="1">
      <c r="A58" s="398">
        <v>2010508</v>
      </c>
      <c r="B58" s="398" t="s">
        <v>876</v>
      </c>
      <c r="C58" s="399">
        <v>0</v>
      </c>
    </row>
    <row r="59" spans="1:3" s="391" customFormat="1" ht="16.5" customHeight="1">
      <c r="A59" s="398">
        <v>2010550</v>
      </c>
      <c r="B59" s="398" t="s">
        <v>850</v>
      </c>
      <c r="C59" s="399">
        <v>23</v>
      </c>
    </row>
    <row r="60" spans="1:3" s="391" customFormat="1" ht="16.5" customHeight="1">
      <c r="A60" s="398">
        <v>2010599</v>
      </c>
      <c r="B60" s="398" t="s">
        <v>877</v>
      </c>
      <c r="C60" s="399">
        <v>0</v>
      </c>
    </row>
    <row r="61" spans="1:3" s="391" customFormat="1" ht="16.5" customHeight="1">
      <c r="A61" s="398">
        <v>20106</v>
      </c>
      <c r="B61" s="400" t="s">
        <v>878</v>
      </c>
      <c r="C61" s="399">
        <f>SUM(C62:C71)</f>
        <v>877</v>
      </c>
    </row>
    <row r="62" spans="1:3" s="391" customFormat="1" ht="16.5" customHeight="1">
      <c r="A62" s="398">
        <v>2010601</v>
      </c>
      <c r="B62" s="398" t="s">
        <v>841</v>
      </c>
      <c r="C62" s="399">
        <v>827</v>
      </c>
    </row>
    <row r="63" spans="1:3" s="391" customFormat="1" ht="16.5" customHeight="1">
      <c r="A63" s="398">
        <v>2010602</v>
      </c>
      <c r="B63" s="398" t="s">
        <v>842</v>
      </c>
      <c r="C63" s="399">
        <v>0</v>
      </c>
    </row>
    <row r="64" spans="1:3" s="391" customFormat="1" ht="16.5" customHeight="1">
      <c r="A64" s="398">
        <v>2010603</v>
      </c>
      <c r="B64" s="398" t="s">
        <v>843</v>
      </c>
      <c r="C64" s="399">
        <v>0</v>
      </c>
    </row>
    <row r="65" spans="1:3" s="391" customFormat="1" ht="16.5" customHeight="1">
      <c r="A65" s="398">
        <v>2010604</v>
      </c>
      <c r="B65" s="398" t="s">
        <v>879</v>
      </c>
      <c r="C65" s="399">
        <v>0</v>
      </c>
    </row>
    <row r="66" spans="1:3" s="391" customFormat="1" ht="16.5" customHeight="1">
      <c r="A66" s="398">
        <v>2010605</v>
      </c>
      <c r="B66" s="398" t="s">
        <v>880</v>
      </c>
      <c r="C66" s="399">
        <v>5</v>
      </c>
    </row>
    <row r="67" spans="1:3" s="391" customFormat="1" ht="16.5" customHeight="1">
      <c r="A67" s="398">
        <v>2010606</v>
      </c>
      <c r="B67" s="398" t="s">
        <v>881</v>
      </c>
      <c r="C67" s="399">
        <v>0</v>
      </c>
    </row>
    <row r="68" spans="1:3" s="391" customFormat="1" ht="16.5" customHeight="1">
      <c r="A68" s="398">
        <v>2010607</v>
      </c>
      <c r="B68" s="398" t="s">
        <v>882</v>
      </c>
      <c r="C68" s="399">
        <v>10</v>
      </c>
    </row>
    <row r="69" spans="1:3" s="391" customFormat="1" ht="16.5" customHeight="1">
      <c r="A69" s="398">
        <v>2010608</v>
      </c>
      <c r="B69" s="398" t="s">
        <v>883</v>
      </c>
      <c r="C69" s="399">
        <v>30</v>
      </c>
    </row>
    <row r="70" spans="1:3" s="391" customFormat="1" ht="16.5" customHeight="1">
      <c r="A70" s="398">
        <v>2010650</v>
      </c>
      <c r="B70" s="398" t="s">
        <v>850</v>
      </c>
      <c r="C70" s="399">
        <v>5</v>
      </c>
    </row>
    <row r="71" spans="1:3" s="391" customFormat="1" ht="16.5" customHeight="1">
      <c r="A71" s="398">
        <v>2010699</v>
      </c>
      <c r="B71" s="398" t="s">
        <v>884</v>
      </c>
      <c r="C71" s="399">
        <v>0</v>
      </c>
    </row>
    <row r="72" spans="1:3" s="391" customFormat="1" ht="16.5" customHeight="1">
      <c r="A72" s="398">
        <v>20107</v>
      </c>
      <c r="B72" s="400" t="s">
        <v>885</v>
      </c>
      <c r="C72" s="399">
        <f>SUM(C73:C83)</f>
        <v>0</v>
      </c>
    </row>
    <row r="73" spans="1:3" s="391" customFormat="1" ht="16.5" customHeight="1">
      <c r="A73" s="398">
        <v>2010701</v>
      </c>
      <c r="B73" s="398" t="s">
        <v>841</v>
      </c>
      <c r="C73" s="399">
        <v>0</v>
      </c>
    </row>
    <row r="74" spans="1:3" s="391" customFormat="1" ht="16.5" customHeight="1">
      <c r="A74" s="398">
        <v>2010702</v>
      </c>
      <c r="B74" s="398" t="s">
        <v>842</v>
      </c>
      <c r="C74" s="399">
        <v>0</v>
      </c>
    </row>
    <row r="75" spans="1:3" s="391" customFormat="1" ht="16.5" customHeight="1">
      <c r="A75" s="398">
        <v>2010703</v>
      </c>
      <c r="B75" s="398" t="s">
        <v>843</v>
      </c>
      <c r="C75" s="399">
        <v>0</v>
      </c>
    </row>
    <row r="76" spans="1:3" s="391" customFormat="1" ht="16.5" customHeight="1">
      <c r="A76" s="398">
        <v>2010704</v>
      </c>
      <c r="B76" s="398" t="s">
        <v>886</v>
      </c>
      <c r="C76" s="399">
        <v>0</v>
      </c>
    </row>
    <row r="77" spans="1:3" s="391" customFormat="1" ht="16.5" customHeight="1">
      <c r="A77" s="398">
        <v>2010705</v>
      </c>
      <c r="B77" s="398" t="s">
        <v>887</v>
      </c>
      <c r="C77" s="399">
        <v>0</v>
      </c>
    </row>
    <row r="78" spans="1:3" s="391" customFormat="1" ht="16.5" customHeight="1">
      <c r="A78" s="398">
        <v>2010706</v>
      </c>
      <c r="B78" s="398" t="s">
        <v>888</v>
      </c>
      <c r="C78" s="399">
        <v>0</v>
      </c>
    </row>
    <row r="79" spans="1:3" s="391" customFormat="1" ht="16.5" customHeight="1">
      <c r="A79" s="398">
        <v>2010707</v>
      </c>
      <c r="B79" s="398" t="s">
        <v>889</v>
      </c>
      <c r="C79" s="399">
        <v>0</v>
      </c>
    </row>
    <row r="80" spans="1:3" s="391" customFormat="1" ht="16.5" customHeight="1">
      <c r="A80" s="398">
        <v>2010708</v>
      </c>
      <c r="B80" s="398" t="s">
        <v>890</v>
      </c>
      <c r="C80" s="399">
        <v>0</v>
      </c>
    </row>
    <row r="81" spans="1:3" s="391" customFormat="1" ht="16.5" customHeight="1">
      <c r="A81" s="398">
        <v>2010709</v>
      </c>
      <c r="B81" s="398" t="s">
        <v>882</v>
      </c>
      <c r="C81" s="399">
        <v>0</v>
      </c>
    </row>
    <row r="82" spans="1:3" s="391" customFormat="1" ht="16.5" customHeight="1">
      <c r="A82" s="398">
        <v>2010750</v>
      </c>
      <c r="B82" s="398" t="s">
        <v>850</v>
      </c>
      <c r="C82" s="399">
        <v>0</v>
      </c>
    </row>
    <row r="83" spans="1:3" s="391" customFormat="1" ht="16.5" customHeight="1">
      <c r="A83" s="398">
        <v>2010799</v>
      </c>
      <c r="B83" s="398" t="s">
        <v>891</v>
      </c>
      <c r="C83" s="399">
        <v>0</v>
      </c>
    </row>
    <row r="84" spans="1:3" s="391" customFormat="1" ht="16.5" customHeight="1">
      <c r="A84" s="398">
        <v>20108</v>
      </c>
      <c r="B84" s="400" t="s">
        <v>892</v>
      </c>
      <c r="C84" s="399">
        <f>SUM(C85:C92)</f>
        <v>371</v>
      </c>
    </row>
    <row r="85" spans="1:3" s="391" customFormat="1" ht="16.5" customHeight="1">
      <c r="A85" s="398">
        <v>2010801</v>
      </c>
      <c r="B85" s="398" t="s">
        <v>841</v>
      </c>
      <c r="C85" s="399">
        <v>176</v>
      </c>
    </row>
    <row r="86" spans="1:3" s="391" customFormat="1" ht="16.5" customHeight="1">
      <c r="A86" s="398">
        <v>2010802</v>
      </c>
      <c r="B86" s="398" t="s">
        <v>842</v>
      </c>
      <c r="C86" s="399">
        <v>0</v>
      </c>
    </row>
    <row r="87" spans="1:3" s="391" customFormat="1" ht="16.5" customHeight="1">
      <c r="A87" s="398">
        <v>2010803</v>
      </c>
      <c r="B87" s="398" t="s">
        <v>843</v>
      </c>
      <c r="C87" s="399">
        <v>0</v>
      </c>
    </row>
    <row r="88" spans="1:3" s="391" customFormat="1" ht="16.5" customHeight="1">
      <c r="A88" s="398">
        <v>2010804</v>
      </c>
      <c r="B88" s="398" t="s">
        <v>893</v>
      </c>
      <c r="C88" s="399">
        <v>120</v>
      </c>
    </row>
    <row r="89" spans="1:3" s="391" customFormat="1" ht="16.5" customHeight="1">
      <c r="A89" s="398">
        <v>2010805</v>
      </c>
      <c r="B89" s="398" t="s">
        <v>894</v>
      </c>
      <c r="C89" s="399">
        <v>0</v>
      </c>
    </row>
    <row r="90" spans="1:3" s="391" customFormat="1" ht="16.5" customHeight="1">
      <c r="A90" s="398">
        <v>2010806</v>
      </c>
      <c r="B90" s="398" t="s">
        <v>882</v>
      </c>
      <c r="C90" s="399">
        <v>0</v>
      </c>
    </row>
    <row r="91" spans="1:3" s="391" customFormat="1" ht="16.5" customHeight="1">
      <c r="A91" s="398">
        <v>2010850</v>
      </c>
      <c r="B91" s="398" t="s">
        <v>850</v>
      </c>
      <c r="C91" s="399">
        <v>75</v>
      </c>
    </row>
    <row r="92" spans="1:3" s="391" customFormat="1" ht="16.5" customHeight="1">
      <c r="A92" s="398">
        <v>2010899</v>
      </c>
      <c r="B92" s="398" t="s">
        <v>895</v>
      </c>
      <c r="C92" s="399">
        <v>0</v>
      </c>
    </row>
    <row r="93" spans="1:3" s="391" customFormat="1" ht="16.5" customHeight="1">
      <c r="A93" s="398">
        <v>20109</v>
      </c>
      <c r="B93" s="400" t="s">
        <v>896</v>
      </c>
      <c r="C93" s="399">
        <f>SUM(C94:C105)</f>
        <v>0</v>
      </c>
    </row>
    <row r="94" spans="1:3" s="391" customFormat="1" ht="16.5" customHeight="1">
      <c r="A94" s="398">
        <v>2010901</v>
      </c>
      <c r="B94" s="398" t="s">
        <v>841</v>
      </c>
      <c r="C94" s="399">
        <v>0</v>
      </c>
    </row>
    <row r="95" spans="1:3" s="391" customFormat="1" ht="16.5" customHeight="1">
      <c r="A95" s="398">
        <v>2010902</v>
      </c>
      <c r="B95" s="398" t="s">
        <v>842</v>
      </c>
      <c r="C95" s="399">
        <v>0</v>
      </c>
    </row>
    <row r="96" spans="1:3" s="391" customFormat="1" ht="16.5" customHeight="1">
      <c r="A96" s="398">
        <v>2010903</v>
      </c>
      <c r="B96" s="398" t="s">
        <v>843</v>
      </c>
      <c r="C96" s="399">
        <v>0</v>
      </c>
    </row>
    <row r="97" spans="1:3" s="391" customFormat="1" ht="16.5" customHeight="1">
      <c r="A97" s="398">
        <v>2010905</v>
      </c>
      <c r="B97" s="398" t="s">
        <v>897</v>
      </c>
      <c r="C97" s="399">
        <v>0</v>
      </c>
    </row>
    <row r="98" spans="1:3" s="391" customFormat="1" ht="16.5" customHeight="1">
      <c r="A98" s="398">
        <v>2010907</v>
      </c>
      <c r="B98" s="398" t="s">
        <v>898</v>
      </c>
      <c r="C98" s="399">
        <v>0</v>
      </c>
    </row>
    <row r="99" spans="1:3" s="391" customFormat="1" ht="16.5" customHeight="1">
      <c r="A99" s="398">
        <v>2010908</v>
      </c>
      <c r="B99" s="398" t="s">
        <v>882</v>
      </c>
      <c r="C99" s="399">
        <v>0</v>
      </c>
    </row>
    <row r="100" spans="1:3" s="391" customFormat="1" ht="16.5" customHeight="1">
      <c r="A100" s="398">
        <v>2010909</v>
      </c>
      <c r="B100" s="398" t="s">
        <v>899</v>
      </c>
      <c r="C100" s="399">
        <v>0</v>
      </c>
    </row>
    <row r="101" spans="1:3" s="391" customFormat="1" ht="16.5" customHeight="1">
      <c r="A101" s="398">
        <v>2010910</v>
      </c>
      <c r="B101" s="398" t="s">
        <v>900</v>
      </c>
      <c r="C101" s="399">
        <v>0</v>
      </c>
    </row>
    <row r="102" spans="1:3" s="391" customFormat="1" ht="16.5" customHeight="1">
      <c r="A102" s="398">
        <v>2010911</v>
      </c>
      <c r="B102" s="398" t="s">
        <v>901</v>
      </c>
      <c r="C102" s="399">
        <v>0</v>
      </c>
    </row>
    <row r="103" spans="1:3" s="391" customFormat="1" ht="16.5" customHeight="1">
      <c r="A103" s="398">
        <v>2010912</v>
      </c>
      <c r="B103" s="398" t="s">
        <v>902</v>
      </c>
      <c r="C103" s="399">
        <v>0</v>
      </c>
    </row>
    <row r="104" spans="1:3" s="391" customFormat="1" ht="16.5" customHeight="1">
      <c r="A104" s="398">
        <v>2010950</v>
      </c>
      <c r="B104" s="398" t="s">
        <v>850</v>
      </c>
      <c r="C104" s="399">
        <v>0</v>
      </c>
    </row>
    <row r="105" spans="1:3" s="391" customFormat="1" ht="16.5" customHeight="1">
      <c r="A105" s="398">
        <v>2010999</v>
      </c>
      <c r="B105" s="398" t="s">
        <v>903</v>
      </c>
      <c r="C105" s="399">
        <v>0</v>
      </c>
    </row>
    <row r="106" spans="1:3" s="391" customFormat="1" ht="16.5" customHeight="1">
      <c r="A106" s="398">
        <v>20110</v>
      </c>
      <c r="B106" s="400" t="s">
        <v>904</v>
      </c>
      <c r="C106" s="399">
        <f>SUM(C107:C115)</f>
        <v>14</v>
      </c>
    </row>
    <row r="107" spans="1:3" s="391" customFormat="1" ht="16.5" customHeight="1">
      <c r="A107" s="398">
        <v>2011001</v>
      </c>
      <c r="B107" s="398" t="s">
        <v>841</v>
      </c>
      <c r="C107" s="399">
        <v>14</v>
      </c>
    </row>
    <row r="108" spans="1:3" s="391" customFormat="1" ht="16.5" customHeight="1">
      <c r="A108" s="398">
        <v>2011002</v>
      </c>
      <c r="B108" s="398" t="s">
        <v>842</v>
      </c>
      <c r="C108" s="399">
        <v>0</v>
      </c>
    </row>
    <row r="109" spans="1:3" s="391" customFormat="1" ht="16.5" customHeight="1">
      <c r="A109" s="398">
        <v>2011003</v>
      </c>
      <c r="B109" s="398" t="s">
        <v>843</v>
      </c>
      <c r="C109" s="399">
        <v>0</v>
      </c>
    </row>
    <row r="110" spans="1:3" s="391" customFormat="1" ht="16.5" customHeight="1">
      <c r="A110" s="398">
        <v>2011004</v>
      </c>
      <c r="B110" s="398" t="s">
        <v>905</v>
      </c>
      <c r="C110" s="399">
        <v>0</v>
      </c>
    </row>
    <row r="111" spans="1:3" s="391" customFormat="1" ht="16.5" customHeight="1">
      <c r="A111" s="398">
        <v>2011005</v>
      </c>
      <c r="B111" s="398" t="s">
        <v>906</v>
      </c>
      <c r="C111" s="399">
        <v>0</v>
      </c>
    </row>
    <row r="112" spans="1:3" s="391" customFormat="1" ht="16.5" customHeight="1">
      <c r="A112" s="398">
        <v>2011007</v>
      </c>
      <c r="B112" s="398" t="s">
        <v>907</v>
      </c>
      <c r="C112" s="399">
        <v>0</v>
      </c>
    </row>
    <row r="113" spans="1:3" s="391" customFormat="1" ht="16.5" customHeight="1">
      <c r="A113" s="398">
        <v>2011008</v>
      </c>
      <c r="B113" s="398" t="s">
        <v>908</v>
      </c>
      <c r="C113" s="399">
        <v>0</v>
      </c>
    </row>
    <row r="114" spans="1:3" s="391" customFormat="1" ht="16.5" customHeight="1">
      <c r="A114" s="398">
        <v>2011050</v>
      </c>
      <c r="B114" s="398" t="s">
        <v>850</v>
      </c>
      <c r="C114" s="399">
        <v>0</v>
      </c>
    </row>
    <row r="115" spans="1:3" s="391" customFormat="1" ht="16.5" customHeight="1">
      <c r="A115" s="398">
        <v>2011099</v>
      </c>
      <c r="B115" s="398" t="s">
        <v>909</v>
      </c>
      <c r="C115" s="399">
        <v>0</v>
      </c>
    </row>
    <row r="116" spans="1:3" s="391" customFormat="1" ht="16.5" customHeight="1">
      <c r="A116" s="398">
        <v>20111</v>
      </c>
      <c r="B116" s="400" t="s">
        <v>910</v>
      </c>
      <c r="C116" s="399">
        <f>SUM(C117:C124)</f>
        <v>986</v>
      </c>
    </row>
    <row r="117" spans="1:3" s="391" customFormat="1" ht="16.5" customHeight="1">
      <c r="A117" s="398">
        <v>2011101</v>
      </c>
      <c r="B117" s="398" t="s">
        <v>841</v>
      </c>
      <c r="C117" s="399">
        <v>725</v>
      </c>
    </row>
    <row r="118" spans="1:3" s="391" customFormat="1" ht="16.5" customHeight="1">
      <c r="A118" s="398">
        <v>2011102</v>
      </c>
      <c r="B118" s="398" t="s">
        <v>842</v>
      </c>
      <c r="C118" s="399">
        <v>0</v>
      </c>
    </row>
    <row r="119" spans="1:3" s="391" customFormat="1" ht="16.5" customHeight="1">
      <c r="A119" s="398">
        <v>2011103</v>
      </c>
      <c r="B119" s="398" t="s">
        <v>843</v>
      </c>
      <c r="C119" s="399">
        <v>0</v>
      </c>
    </row>
    <row r="120" spans="1:3" s="391" customFormat="1" ht="16.5" customHeight="1">
      <c r="A120" s="398">
        <v>2011104</v>
      </c>
      <c r="B120" s="398" t="s">
        <v>911</v>
      </c>
      <c r="C120" s="399">
        <v>182</v>
      </c>
    </row>
    <row r="121" spans="1:3" s="391" customFormat="1" ht="16.5" customHeight="1">
      <c r="A121" s="398">
        <v>2011105</v>
      </c>
      <c r="B121" s="398" t="s">
        <v>912</v>
      </c>
      <c r="C121" s="399">
        <v>0</v>
      </c>
    </row>
    <row r="122" spans="1:3" s="391" customFormat="1" ht="16.5" customHeight="1">
      <c r="A122" s="398">
        <v>2011106</v>
      </c>
      <c r="B122" s="398" t="s">
        <v>913</v>
      </c>
      <c r="C122" s="399">
        <v>40</v>
      </c>
    </row>
    <row r="123" spans="1:3" s="391" customFormat="1" ht="16.5" customHeight="1">
      <c r="A123" s="398">
        <v>2011150</v>
      </c>
      <c r="B123" s="398" t="s">
        <v>850</v>
      </c>
      <c r="C123" s="399">
        <v>22</v>
      </c>
    </row>
    <row r="124" spans="1:3" s="391" customFormat="1" ht="16.5" customHeight="1">
      <c r="A124" s="398">
        <v>2011199</v>
      </c>
      <c r="B124" s="398" t="s">
        <v>914</v>
      </c>
      <c r="C124" s="399">
        <v>17</v>
      </c>
    </row>
    <row r="125" spans="1:3" s="391" customFormat="1" ht="16.5" customHeight="1">
      <c r="A125" s="398">
        <v>20113</v>
      </c>
      <c r="B125" s="400" t="s">
        <v>915</v>
      </c>
      <c r="C125" s="399">
        <f>SUM(C126:C135)</f>
        <v>648</v>
      </c>
    </row>
    <row r="126" spans="1:3" s="391" customFormat="1" ht="16.5" customHeight="1">
      <c r="A126" s="398">
        <v>2011301</v>
      </c>
      <c r="B126" s="398" t="s">
        <v>841</v>
      </c>
      <c r="C126" s="399">
        <v>578</v>
      </c>
    </row>
    <row r="127" spans="1:3" s="391" customFormat="1" ht="16.5" customHeight="1">
      <c r="A127" s="398">
        <v>2011302</v>
      </c>
      <c r="B127" s="398" t="s">
        <v>842</v>
      </c>
      <c r="C127" s="399">
        <v>25</v>
      </c>
    </row>
    <row r="128" spans="1:3" s="391" customFormat="1" ht="16.5" customHeight="1">
      <c r="A128" s="398">
        <v>2011303</v>
      </c>
      <c r="B128" s="398" t="s">
        <v>843</v>
      </c>
      <c r="C128" s="399">
        <v>0</v>
      </c>
    </row>
    <row r="129" spans="1:3" s="391" customFormat="1" ht="16.5" customHeight="1">
      <c r="A129" s="398">
        <v>2011304</v>
      </c>
      <c r="B129" s="398" t="s">
        <v>916</v>
      </c>
      <c r="C129" s="399">
        <v>0</v>
      </c>
    </row>
    <row r="130" spans="1:3" s="391" customFormat="1" ht="16.5" customHeight="1">
      <c r="A130" s="398">
        <v>2011305</v>
      </c>
      <c r="B130" s="398" t="s">
        <v>917</v>
      </c>
      <c r="C130" s="399">
        <v>0</v>
      </c>
    </row>
    <row r="131" spans="1:3" s="391" customFormat="1" ht="16.5" customHeight="1">
      <c r="A131" s="398">
        <v>2011306</v>
      </c>
      <c r="B131" s="398" t="s">
        <v>918</v>
      </c>
      <c r="C131" s="399">
        <v>0</v>
      </c>
    </row>
    <row r="132" spans="1:3" s="391" customFormat="1" ht="16.5" customHeight="1">
      <c r="A132" s="398">
        <v>2011307</v>
      </c>
      <c r="B132" s="398" t="s">
        <v>919</v>
      </c>
      <c r="C132" s="399">
        <v>0</v>
      </c>
    </row>
    <row r="133" spans="1:3" s="391" customFormat="1" ht="16.5" customHeight="1">
      <c r="A133" s="398">
        <v>2011308</v>
      </c>
      <c r="B133" s="398" t="s">
        <v>920</v>
      </c>
      <c r="C133" s="399">
        <v>45</v>
      </c>
    </row>
    <row r="134" spans="1:3" s="391" customFormat="1" ht="16.5" customHeight="1">
      <c r="A134" s="398">
        <v>2011350</v>
      </c>
      <c r="B134" s="398" t="s">
        <v>850</v>
      </c>
      <c r="C134" s="399">
        <v>0</v>
      </c>
    </row>
    <row r="135" spans="1:3" s="391" customFormat="1" ht="16.5" customHeight="1">
      <c r="A135" s="398">
        <v>2011399</v>
      </c>
      <c r="B135" s="398" t="s">
        <v>921</v>
      </c>
      <c r="C135" s="399">
        <v>0</v>
      </c>
    </row>
    <row r="136" spans="1:3" s="391" customFormat="1" ht="16.5" customHeight="1">
      <c r="A136" s="398">
        <v>20114</v>
      </c>
      <c r="B136" s="400" t="s">
        <v>922</v>
      </c>
      <c r="C136" s="399">
        <f>SUM(C137:C148)</f>
        <v>0</v>
      </c>
    </row>
    <row r="137" spans="1:3" s="391" customFormat="1" ht="16.5" customHeight="1">
      <c r="A137" s="398">
        <v>2011401</v>
      </c>
      <c r="B137" s="398" t="s">
        <v>841</v>
      </c>
      <c r="C137" s="399">
        <v>0</v>
      </c>
    </row>
    <row r="138" spans="1:3" s="391" customFormat="1" ht="16.5" customHeight="1">
      <c r="A138" s="398">
        <v>2011402</v>
      </c>
      <c r="B138" s="398" t="s">
        <v>842</v>
      </c>
      <c r="C138" s="399">
        <v>0</v>
      </c>
    </row>
    <row r="139" spans="1:3" s="391" customFormat="1" ht="16.5" customHeight="1">
      <c r="A139" s="398">
        <v>2011403</v>
      </c>
      <c r="B139" s="398" t="s">
        <v>843</v>
      </c>
      <c r="C139" s="399">
        <v>0</v>
      </c>
    </row>
    <row r="140" spans="1:3" s="391" customFormat="1" ht="16.5" customHeight="1">
      <c r="A140" s="398">
        <v>2011404</v>
      </c>
      <c r="B140" s="398" t="s">
        <v>923</v>
      </c>
      <c r="C140" s="399">
        <v>0</v>
      </c>
    </row>
    <row r="141" spans="1:3" s="391" customFormat="1" ht="16.5" customHeight="1">
      <c r="A141" s="398">
        <v>2011405</v>
      </c>
      <c r="B141" s="398" t="s">
        <v>924</v>
      </c>
      <c r="C141" s="399">
        <v>0</v>
      </c>
    </row>
    <row r="142" spans="1:3" s="391" customFormat="1" ht="16.5" customHeight="1">
      <c r="A142" s="398">
        <v>2011406</v>
      </c>
      <c r="B142" s="398" t="s">
        <v>925</v>
      </c>
      <c r="C142" s="399">
        <v>0</v>
      </c>
    </row>
    <row r="143" spans="1:3" s="391" customFormat="1" ht="16.5" customHeight="1">
      <c r="A143" s="398">
        <v>2011408</v>
      </c>
      <c r="B143" s="398" t="s">
        <v>926</v>
      </c>
      <c r="C143" s="399">
        <v>0</v>
      </c>
    </row>
    <row r="144" spans="1:3" s="391" customFormat="1" ht="16.5" customHeight="1">
      <c r="A144" s="398">
        <v>2011409</v>
      </c>
      <c r="B144" s="398" t="s">
        <v>927</v>
      </c>
      <c r="C144" s="399">
        <v>0</v>
      </c>
    </row>
    <row r="145" spans="1:3" s="391" customFormat="1" ht="16.5" customHeight="1">
      <c r="A145" s="398">
        <v>2011410</v>
      </c>
      <c r="B145" s="398" t="s">
        <v>928</v>
      </c>
      <c r="C145" s="399">
        <v>0</v>
      </c>
    </row>
    <row r="146" spans="1:3" s="391" customFormat="1" ht="16.5" customHeight="1">
      <c r="A146" s="398">
        <v>2011411</v>
      </c>
      <c r="B146" s="398" t="s">
        <v>929</v>
      </c>
      <c r="C146" s="399">
        <v>0</v>
      </c>
    </row>
    <row r="147" spans="1:3" s="391" customFormat="1" ht="16.5" customHeight="1">
      <c r="A147" s="398">
        <v>2011450</v>
      </c>
      <c r="B147" s="398" t="s">
        <v>850</v>
      </c>
      <c r="C147" s="399">
        <v>0</v>
      </c>
    </row>
    <row r="148" spans="1:3" s="391" customFormat="1" ht="16.5" customHeight="1">
      <c r="A148" s="398">
        <v>2011499</v>
      </c>
      <c r="B148" s="398" t="s">
        <v>930</v>
      </c>
      <c r="C148" s="399">
        <v>0</v>
      </c>
    </row>
    <row r="149" spans="1:3" s="391" customFormat="1" ht="16.5" customHeight="1">
      <c r="A149" s="398">
        <v>20123</v>
      </c>
      <c r="B149" s="400" t="s">
        <v>931</v>
      </c>
      <c r="C149" s="399">
        <f>SUM(C150:C155)</f>
        <v>0</v>
      </c>
    </row>
    <row r="150" spans="1:3" s="391" customFormat="1" ht="16.5" customHeight="1">
      <c r="A150" s="398">
        <v>2012301</v>
      </c>
      <c r="B150" s="398" t="s">
        <v>841</v>
      </c>
      <c r="C150" s="399">
        <v>0</v>
      </c>
    </row>
    <row r="151" spans="1:3" s="391" customFormat="1" ht="16.5" customHeight="1">
      <c r="A151" s="398">
        <v>2012302</v>
      </c>
      <c r="B151" s="398" t="s">
        <v>842</v>
      </c>
      <c r="C151" s="399">
        <v>0</v>
      </c>
    </row>
    <row r="152" spans="1:3" s="391" customFormat="1" ht="16.5" customHeight="1">
      <c r="A152" s="398">
        <v>2012303</v>
      </c>
      <c r="B152" s="398" t="s">
        <v>843</v>
      </c>
      <c r="C152" s="399">
        <v>0</v>
      </c>
    </row>
    <row r="153" spans="1:3" s="391" customFormat="1" ht="16.5" customHeight="1">
      <c r="A153" s="398">
        <v>2012304</v>
      </c>
      <c r="B153" s="398" t="s">
        <v>932</v>
      </c>
      <c r="C153" s="399">
        <v>0</v>
      </c>
    </row>
    <row r="154" spans="1:3" s="391" customFormat="1" ht="16.5" customHeight="1">
      <c r="A154" s="398">
        <v>2012350</v>
      </c>
      <c r="B154" s="398" t="s">
        <v>850</v>
      </c>
      <c r="C154" s="399">
        <v>0</v>
      </c>
    </row>
    <row r="155" spans="1:3" s="391" customFormat="1" ht="16.5" customHeight="1">
      <c r="A155" s="398">
        <v>2012399</v>
      </c>
      <c r="B155" s="398" t="s">
        <v>933</v>
      </c>
      <c r="C155" s="399">
        <v>0</v>
      </c>
    </row>
    <row r="156" spans="1:3" s="391" customFormat="1" ht="16.5" customHeight="1">
      <c r="A156" s="398">
        <v>20125</v>
      </c>
      <c r="B156" s="400" t="s">
        <v>934</v>
      </c>
      <c r="C156" s="399">
        <f>SUM(C157:C163)</f>
        <v>0</v>
      </c>
    </row>
    <row r="157" spans="1:3" s="391" customFormat="1" ht="16.5" customHeight="1">
      <c r="A157" s="398">
        <v>2012501</v>
      </c>
      <c r="B157" s="398" t="s">
        <v>841</v>
      </c>
      <c r="C157" s="399">
        <v>0</v>
      </c>
    </row>
    <row r="158" spans="1:3" s="391" customFormat="1" ht="16.5" customHeight="1">
      <c r="A158" s="398">
        <v>2012502</v>
      </c>
      <c r="B158" s="398" t="s">
        <v>842</v>
      </c>
      <c r="C158" s="399">
        <v>0</v>
      </c>
    </row>
    <row r="159" spans="1:3" s="391" customFormat="1" ht="16.5" customHeight="1">
      <c r="A159" s="398">
        <v>2012503</v>
      </c>
      <c r="B159" s="398" t="s">
        <v>843</v>
      </c>
      <c r="C159" s="399">
        <v>0</v>
      </c>
    </row>
    <row r="160" spans="1:3" s="391" customFormat="1" ht="16.5" customHeight="1">
      <c r="A160" s="398">
        <v>2012504</v>
      </c>
      <c r="B160" s="398" t="s">
        <v>935</v>
      </c>
      <c r="C160" s="399">
        <v>0</v>
      </c>
    </row>
    <row r="161" spans="1:3" s="391" customFormat="1" ht="16.5" customHeight="1">
      <c r="A161" s="398">
        <v>2012505</v>
      </c>
      <c r="B161" s="398" t="s">
        <v>936</v>
      </c>
      <c r="C161" s="399">
        <v>0</v>
      </c>
    </row>
    <row r="162" spans="1:3" s="391" customFormat="1" ht="16.5" customHeight="1">
      <c r="A162" s="398">
        <v>2012550</v>
      </c>
      <c r="B162" s="398" t="s">
        <v>850</v>
      </c>
      <c r="C162" s="399">
        <v>0</v>
      </c>
    </row>
    <row r="163" spans="1:3" s="391" customFormat="1" ht="16.5" customHeight="1">
      <c r="A163" s="398">
        <v>2012599</v>
      </c>
      <c r="B163" s="398" t="s">
        <v>937</v>
      </c>
      <c r="C163" s="399">
        <v>0</v>
      </c>
    </row>
    <row r="164" spans="1:3" s="391" customFormat="1" ht="16.5" customHeight="1">
      <c r="A164" s="398">
        <v>20126</v>
      </c>
      <c r="B164" s="400" t="s">
        <v>938</v>
      </c>
      <c r="C164" s="399">
        <f>SUM(C165:C169)</f>
        <v>120</v>
      </c>
    </row>
    <row r="165" spans="1:3" s="391" customFormat="1" ht="16.5" customHeight="1">
      <c r="A165" s="398">
        <v>2012601</v>
      </c>
      <c r="B165" s="398" t="s">
        <v>841</v>
      </c>
      <c r="C165" s="399">
        <v>120</v>
      </c>
    </row>
    <row r="166" spans="1:3" s="391" customFormat="1" ht="16.5" customHeight="1">
      <c r="A166" s="398">
        <v>2012602</v>
      </c>
      <c r="B166" s="398" t="s">
        <v>842</v>
      </c>
      <c r="C166" s="399">
        <v>0</v>
      </c>
    </row>
    <row r="167" spans="1:3" s="391" customFormat="1" ht="16.5" customHeight="1">
      <c r="A167" s="398">
        <v>2012603</v>
      </c>
      <c r="B167" s="398" t="s">
        <v>843</v>
      </c>
      <c r="C167" s="399">
        <v>0</v>
      </c>
    </row>
    <row r="168" spans="1:3" s="391" customFormat="1" ht="16.5" customHeight="1">
      <c r="A168" s="398">
        <v>2012604</v>
      </c>
      <c r="B168" s="398" t="s">
        <v>939</v>
      </c>
      <c r="C168" s="399">
        <v>0</v>
      </c>
    </row>
    <row r="169" spans="1:3" s="391" customFormat="1" ht="16.5" customHeight="1">
      <c r="A169" s="398">
        <v>2012699</v>
      </c>
      <c r="B169" s="398" t="s">
        <v>940</v>
      </c>
      <c r="C169" s="399">
        <v>0</v>
      </c>
    </row>
    <row r="170" spans="1:3" s="391" customFormat="1" ht="16.5" customHeight="1">
      <c r="A170" s="398">
        <v>20128</v>
      </c>
      <c r="B170" s="400" t="s">
        <v>941</v>
      </c>
      <c r="C170" s="399">
        <f>SUM(C171:C176)</f>
        <v>109</v>
      </c>
    </row>
    <row r="171" spans="1:3" s="391" customFormat="1" ht="16.5" customHeight="1">
      <c r="A171" s="398">
        <v>2012801</v>
      </c>
      <c r="B171" s="398" t="s">
        <v>841</v>
      </c>
      <c r="C171" s="399">
        <v>109</v>
      </c>
    </row>
    <row r="172" spans="1:3" s="391" customFormat="1" ht="16.5" customHeight="1">
      <c r="A172" s="398">
        <v>2012802</v>
      </c>
      <c r="B172" s="398" t="s">
        <v>842</v>
      </c>
      <c r="C172" s="399">
        <v>0</v>
      </c>
    </row>
    <row r="173" spans="1:3" s="391" customFormat="1" ht="16.5" customHeight="1">
      <c r="A173" s="398">
        <v>2012803</v>
      </c>
      <c r="B173" s="398" t="s">
        <v>843</v>
      </c>
      <c r="C173" s="399">
        <v>0</v>
      </c>
    </row>
    <row r="174" spans="1:3" s="391" customFormat="1" ht="16.5" customHeight="1">
      <c r="A174" s="398">
        <v>2012804</v>
      </c>
      <c r="B174" s="398" t="s">
        <v>855</v>
      </c>
      <c r="C174" s="399">
        <v>0</v>
      </c>
    </row>
    <row r="175" spans="1:3" s="391" customFormat="1" ht="16.5" customHeight="1">
      <c r="A175" s="398">
        <v>2012850</v>
      </c>
      <c r="B175" s="398" t="s">
        <v>850</v>
      </c>
      <c r="C175" s="399">
        <v>0</v>
      </c>
    </row>
    <row r="176" spans="1:3" s="391" customFormat="1" ht="16.5" customHeight="1">
      <c r="A176" s="398">
        <v>2012899</v>
      </c>
      <c r="B176" s="398" t="s">
        <v>942</v>
      </c>
      <c r="C176" s="399">
        <v>0</v>
      </c>
    </row>
    <row r="177" spans="1:3" s="391" customFormat="1" ht="16.5" customHeight="1">
      <c r="A177" s="398">
        <v>20129</v>
      </c>
      <c r="B177" s="400" t="s">
        <v>943</v>
      </c>
      <c r="C177" s="399">
        <f>SUM(C178:C183)</f>
        <v>347</v>
      </c>
    </row>
    <row r="178" spans="1:3" s="391" customFormat="1" ht="16.5" customHeight="1">
      <c r="A178" s="398">
        <v>2012901</v>
      </c>
      <c r="B178" s="398" t="s">
        <v>841</v>
      </c>
      <c r="C178" s="399">
        <v>338</v>
      </c>
    </row>
    <row r="179" spans="1:3" s="391" customFormat="1" ht="16.5" customHeight="1">
      <c r="A179" s="398">
        <v>2012902</v>
      </c>
      <c r="B179" s="398" t="s">
        <v>842</v>
      </c>
      <c r="C179" s="399">
        <v>0</v>
      </c>
    </row>
    <row r="180" spans="1:3" s="391" customFormat="1" ht="16.5" customHeight="1">
      <c r="A180" s="398">
        <v>2012903</v>
      </c>
      <c r="B180" s="398" t="s">
        <v>843</v>
      </c>
      <c r="C180" s="399">
        <v>0</v>
      </c>
    </row>
    <row r="181" spans="1:3" s="391" customFormat="1" ht="16.5" customHeight="1">
      <c r="A181" s="398">
        <v>2012906</v>
      </c>
      <c r="B181" s="398" t="s">
        <v>944</v>
      </c>
      <c r="C181" s="399">
        <v>0</v>
      </c>
    </row>
    <row r="182" spans="1:3" s="391" customFormat="1" ht="16.5" customHeight="1">
      <c r="A182" s="398">
        <v>2012950</v>
      </c>
      <c r="B182" s="398" t="s">
        <v>850</v>
      </c>
      <c r="C182" s="399">
        <v>0</v>
      </c>
    </row>
    <row r="183" spans="1:3" s="391" customFormat="1" ht="16.5" customHeight="1">
      <c r="A183" s="398">
        <v>2012999</v>
      </c>
      <c r="B183" s="398" t="s">
        <v>945</v>
      </c>
      <c r="C183" s="399">
        <v>9</v>
      </c>
    </row>
    <row r="184" spans="1:3" s="391" customFormat="1" ht="16.5" customHeight="1">
      <c r="A184" s="398">
        <v>20131</v>
      </c>
      <c r="B184" s="400" t="s">
        <v>946</v>
      </c>
      <c r="C184" s="399">
        <f>SUM(C185:C190)</f>
        <v>2063</v>
      </c>
    </row>
    <row r="185" spans="1:3" s="391" customFormat="1" ht="16.5" customHeight="1">
      <c r="A185" s="398">
        <v>2013101</v>
      </c>
      <c r="B185" s="398" t="s">
        <v>841</v>
      </c>
      <c r="C185" s="399">
        <v>2010</v>
      </c>
    </row>
    <row r="186" spans="1:3" s="391" customFormat="1" ht="16.5" customHeight="1">
      <c r="A186" s="398">
        <v>2013102</v>
      </c>
      <c r="B186" s="398" t="s">
        <v>842</v>
      </c>
      <c r="C186" s="399">
        <v>0</v>
      </c>
    </row>
    <row r="187" spans="1:3" s="391" customFormat="1" ht="16.5" customHeight="1">
      <c r="A187" s="398">
        <v>2013103</v>
      </c>
      <c r="B187" s="398" t="s">
        <v>843</v>
      </c>
      <c r="C187" s="399">
        <v>0</v>
      </c>
    </row>
    <row r="188" spans="1:3" s="391" customFormat="1" ht="16.5" customHeight="1">
      <c r="A188" s="398">
        <v>2013105</v>
      </c>
      <c r="B188" s="398" t="s">
        <v>947</v>
      </c>
      <c r="C188" s="399">
        <v>0</v>
      </c>
    </row>
    <row r="189" spans="1:3" s="391" customFormat="1" ht="16.5" customHeight="1">
      <c r="A189" s="398">
        <v>2013150</v>
      </c>
      <c r="B189" s="398" t="s">
        <v>850</v>
      </c>
      <c r="C189" s="399">
        <v>53</v>
      </c>
    </row>
    <row r="190" spans="1:3" s="391" customFormat="1" ht="16.5" customHeight="1">
      <c r="A190" s="398">
        <v>2013199</v>
      </c>
      <c r="B190" s="398" t="s">
        <v>948</v>
      </c>
      <c r="C190" s="399">
        <v>0</v>
      </c>
    </row>
    <row r="191" spans="1:3" s="391" customFormat="1" ht="16.5" customHeight="1">
      <c r="A191" s="398">
        <v>20132</v>
      </c>
      <c r="B191" s="400" t="s">
        <v>949</v>
      </c>
      <c r="C191" s="399">
        <f>SUM(C192:C197)</f>
        <v>523</v>
      </c>
    </row>
    <row r="192" spans="1:3" s="391" customFormat="1" ht="16.5" customHeight="1">
      <c r="A192" s="398">
        <v>2013201</v>
      </c>
      <c r="B192" s="398" t="s">
        <v>841</v>
      </c>
      <c r="C192" s="399">
        <v>509</v>
      </c>
    </row>
    <row r="193" spans="1:3" s="391" customFormat="1" ht="16.5" customHeight="1">
      <c r="A193" s="398">
        <v>2013202</v>
      </c>
      <c r="B193" s="398" t="s">
        <v>842</v>
      </c>
      <c r="C193" s="399">
        <v>0</v>
      </c>
    </row>
    <row r="194" spans="1:3" s="391" customFormat="1" ht="16.5" customHeight="1">
      <c r="A194" s="398">
        <v>2013203</v>
      </c>
      <c r="B194" s="398" t="s">
        <v>843</v>
      </c>
      <c r="C194" s="399">
        <v>0</v>
      </c>
    </row>
    <row r="195" spans="1:3" s="391" customFormat="1" ht="16.5" customHeight="1">
      <c r="A195" s="398">
        <v>2013204</v>
      </c>
      <c r="B195" s="398" t="s">
        <v>950</v>
      </c>
      <c r="C195" s="399">
        <v>0</v>
      </c>
    </row>
    <row r="196" spans="1:3" s="391" customFormat="1" ht="16.5" customHeight="1">
      <c r="A196" s="398">
        <v>2013250</v>
      </c>
      <c r="B196" s="398" t="s">
        <v>850</v>
      </c>
      <c r="C196" s="399">
        <v>0</v>
      </c>
    </row>
    <row r="197" spans="1:3" s="391" customFormat="1" ht="16.5" customHeight="1">
      <c r="A197" s="398">
        <v>2013299</v>
      </c>
      <c r="B197" s="398" t="s">
        <v>951</v>
      </c>
      <c r="C197" s="399">
        <v>14</v>
      </c>
    </row>
    <row r="198" spans="1:3" s="391" customFormat="1" ht="16.5" customHeight="1">
      <c r="A198" s="398">
        <v>20133</v>
      </c>
      <c r="B198" s="400" t="s">
        <v>952</v>
      </c>
      <c r="C198" s="399">
        <f>SUM(C199:C204)</f>
        <v>493</v>
      </c>
    </row>
    <row r="199" spans="1:3" s="391" customFormat="1" ht="16.5" customHeight="1">
      <c r="A199" s="398">
        <v>2013301</v>
      </c>
      <c r="B199" s="398" t="s">
        <v>841</v>
      </c>
      <c r="C199" s="399">
        <v>273</v>
      </c>
    </row>
    <row r="200" spans="1:3" s="391" customFormat="1" ht="16.5" customHeight="1">
      <c r="A200" s="398">
        <v>2013302</v>
      </c>
      <c r="B200" s="398" t="s">
        <v>842</v>
      </c>
      <c r="C200" s="399">
        <v>55</v>
      </c>
    </row>
    <row r="201" spans="1:3" s="391" customFormat="1" ht="16.5" customHeight="1">
      <c r="A201" s="398">
        <v>2013303</v>
      </c>
      <c r="B201" s="398" t="s">
        <v>843</v>
      </c>
      <c r="C201" s="399">
        <v>0</v>
      </c>
    </row>
    <row r="202" spans="1:3" s="391" customFormat="1" ht="16.5" customHeight="1">
      <c r="A202" s="398">
        <v>2013304</v>
      </c>
      <c r="B202" s="398" t="s">
        <v>953</v>
      </c>
      <c r="C202" s="399">
        <v>0</v>
      </c>
    </row>
    <row r="203" spans="1:3" s="391" customFormat="1" ht="16.5" customHeight="1">
      <c r="A203" s="398">
        <v>2013350</v>
      </c>
      <c r="B203" s="398" t="s">
        <v>850</v>
      </c>
      <c r="C203" s="399">
        <v>63</v>
      </c>
    </row>
    <row r="204" spans="1:3" s="391" customFormat="1" ht="16.5" customHeight="1">
      <c r="A204" s="398">
        <v>2013399</v>
      </c>
      <c r="B204" s="398" t="s">
        <v>954</v>
      </c>
      <c r="C204" s="399">
        <v>102</v>
      </c>
    </row>
    <row r="205" spans="1:3" s="391" customFormat="1" ht="16.5" customHeight="1">
      <c r="A205" s="398">
        <v>20134</v>
      </c>
      <c r="B205" s="400" t="s">
        <v>955</v>
      </c>
      <c r="C205" s="399">
        <f>SUM(C206:C212)</f>
        <v>265</v>
      </c>
    </row>
    <row r="206" spans="1:3" s="391" customFormat="1" ht="16.5" customHeight="1">
      <c r="A206" s="398">
        <v>2013401</v>
      </c>
      <c r="B206" s="398" t="s">
        <v>841</v>
      </c>
      <c r="C206" s="399">
        <v>225</v>
      </c>
    </row>
    <row r="207" spans="1:3" s="391" customFormat="1" ht="16.5" customHeight="1">
      <c r="A207" s="398">
        <v>2013402</v>
      </c>
      <c r="B207" s="398" t="s">
        <v>842</v>
      </c>
      <c r="C207" s="399">
        <v>0</v>
      </c>
    </row>
    <row r="208" spans="1:3" s="391" customFormat="1" ht="16.5" customHeight="1">
      <c r="A208" s="398">
        <v>2013403</v>
      </c>
      <c r="B208" s="398" t="s">
        <v>843</v>
      </c>
      <c r="C208" s="399">
        <v>0</v>
      </c>
    </row>
    <row r="209" spans="1:3" s="391" customFormat="1" ht="16.5" customHeight="1">
      <c r="A209" s="398">
        <v>2013404</v>
      </c>
      <c r="B209" s="398" t="s">
        <v>956</v>
      </c>
      <c r="C209" s="399">
        <v>40</v>
      </c>
    </row>
    <row r="210" spans="1:3" s="391" customFormat="1" ht="16.5" customHeight="1">
      <c r="A210" s="398">
        <v>2013405</v>
      </c>
      <c r="B210" s="398" t="s">
        <v>957</v>
      </c>
      <c r="C210" s="399">
        <v>0</v>
      </c>
    </row>
    <row r="211" spans="1:3" s="391" customFormat="1" ht="16.5" customHeight="1">
      <c r="A211" s="398">
        <v>2013450</v>
      </c>
      <c r="B211" s="398" t="s">
        <v>850</v>
      </c>
      <c r="C211" s="399">
        <v>0</v>
      </c>
    </row>
    <row r="212" spans="1:3" s="391" customFormat="1" ht="16.5" customHeight="1">
      <c r="A212" s="398">
        <v>2013499</v>
      </c>
      <c r="B212" s="398" t="s">
        <v>958</v>
      </c>
      <c r="C212" s="399">
        <v>0</v>
      </c>
    </row>
    <row r="213" spans="1:3" s="391" customFormat="1" ht="16.5" customHeight="1">
      <c r="A213" s="398">
        <v>20135</v>
      </c>
      <c r="B213" s="400" t="s">
        <v>959</v>
      </c>
      <c r="C213" s="399">
        <f>SUM(C214:C218)</f>
        <v>0</v>
      </c>
    </row>
    <row r="214" spans="1:3" s="391" customFormat="1" ht="16.5" customHeight="1">
      <c r="A214" s="398">
        <v>2013501</v>
      </c>
      <c r="B214" s="398" t="s">
        <v>841</v>
      </c>
      <c r="C214" s="399">
        <v>0</v>
      </c>
    </row>
    <row r="215" spans="1:3" s="391" customFormat="1" ht="16.5" customHeight="1">
      <c r="A215" s="398">
        <v>2013502</v>
      </c>
      <c r="B215" s="398" t="s">
        <v>842</v>
      </c>
      <c r="C215" s="399">
        <v>0</v>
      </c>
    </row>
    <row r="216" spans="1:3" s="391" customFormat="1" ht="16.5" customHeight="1">
      <c r="A216" s="398">
        <v>2013503</v>
      </c>
      <c r="B216" s="398" t="s">
        <v>843</v>
      </c>
      <c r="C216" s="399">
        <v>0</v>
      </c>
    </row>
    <row r="217" spans="1:3" s="391" customFormat="1" ht="16.5" customHeight="1">
      <c r="A217" s="398">
        <v>2013550</v>
      </c>
      <c r="B217" s="398" t="s">
        <v>850</v>
      </c>
      <c r="C217" s="399">
        <v>0</v>
      </c>
    </row>
    <row r="218" spans="1:3" s="391" customFormat="1" ht="16.5" customHeight="1">
      <c r="A218" s="398">
        <v>2013599</v>
      </c>
      <c r="B218" s="398" t="s">
        <v>960</v>
      </c>
      <c r="C218" s="399">
        <v>0</v>
      </c>
    </row>
    <row r="219" spans="1:3" s="391" customFormat="1" ht="16.5" customHeight="1">
      <c r="A219" s="398">
        <v>20136</v>
      </c>
      <c r="B219" s="400" t="s">
        <v>961</v>
      </c>
      <c r="C219" s="399">
        <f>SUM(C220:C224)</f>
        <v>0</v>
      </c>
    </row>
    <row r="220" spans="1:3" s="391" customFormat="1" ht="16.5" customHeight="1">
      <c r="A220" s="398">
        <v>2013601</v>
      </c>
      <c r="B220" s="398" t="s">
        <v>841</v>
      </c>
      <c r="C220" s="399">
        <v>0</v>
      </c>
    </row>
    <row r="221" spans="1:3" s="391" customFormat="1" ht="16.5" customHeight="1">
      <c r="A221" s="398">
        <v>2013602</v>
      </c>
      <c r="B221" s="398" t="s">
        <v>842</v>
      </c>
      <c r="C221" s="399">
        <v>0</v>
      </c>
    </row>
    <row r="222" spans="1:3" s="391" customFormat="1" ht="16.5" customHeight="1">
      <c r="A222" s="398">
        <v>2013603</v>
      </c>
      <c r="B222" s="398" t="s">
        <v>843</v>
      </c>
      <c r="C222" s="399">
        <v>0</v>
      </c>
    </row>
    <row r="223" spans="1:3" s="391" customFormat="1" ht="16.5" customHeight="1">
      <c r="A223" s="398">
        <v>2013650</v>
      </c>
      <c r="B223" s="398" t="s">
        <v>850</v>
      </c>
      <c r="C223" s="399">
        <v>0</v>
      </c>
    </row>
    <row r="224" spans="1:3" s="391" customFormat="1" ht="16.5" customHeight="1">
      <c r="A224" s="398">
        <v>2013699</v>
      </c>
      <c r="B224" s="398" t="s">
        <v>962</v>
      </c>
      <c r="C224" s="399">
        <v>0</v>
      </c>
    </row>
    <row r="225" spans="1:3" s="391" customFormat="1" ht="16.5" customHeight="1">
      <c r="A225" s="398">
        <v>20137</v>
      </c>
      <c r="B225" s="400" t="s">
        <v>963</v>
      </c>
      <c r="C225" s="399">
        <f>SUM(C226:C231)</f>
        <v>0</v>
      </c>
    </row>
    <row r="226" spans="1:3" s="391" customFormat="1" ht="16.5" customHeight="1">
      <c r="A226" s="398">
        <v>2013701</v>
      </c>
      <c r="B226" s="398" t="s">
        <v>841</v>
      </c>
      <c r="C226" s="399">
        <v>0</v>
      </c>
    </row>
    <row r="227" spans="1:3" s="391" customFormat="1" ht="16.5" customHeight="1">
      <c r="A227" s="398">
        <v>2013702</v>
      </c>
      <c r="B227" s="398" t="s">
        <v>842</v>
      </c>
      <c r="C227" s="399">
        <v>0</v>
      </c>
    </row>
    <row r="228" spans="1:3" s="391" customFormat="1" ht="16.5" customHeight="1">
      <c r="A228" s="398">
        <v>2013703</v>
      </c>
      <c r="B228" s="398" t="s">
        <v>843</v>
      </c>
      <c r="C228" s="399">
        <v>0</v>
      </c>
    </row>
    <row r="229" spans="1:3" s="391" customFormat="1" ht="16.5" customHeight="1">
      <c r="A229" s="398">
        <v>2013704</v>
      </c>
      <c r="B229" s="398" t="s">
        <v>964</v>
      </c>
      <c r="C229" s="399">
        <v>0</v>
      </c>
    </row>
    <row r="230" spans="1:3" s="391" customFormat="1" ht="16.5" customHeight="1">
      <c r="A230" s="398">
        <v>2013750</v>
      </c>
      <c r="B230" s="398" t="s">
        <v>850</v>
      </c>
      <c r="C230" s="399">
        <v>0</v>
      </c>
    </row>
    <row r="231" spans="1:3" s="391" customFormat="1" ht="16.5" customHeight="1">
      <c r="A231" s="398">
        <v>2013799</v>
      </c>
      <c r="B231" s="398" t="s">
        <v>965</v>
      </c>
      <c r="C231" s="399">
        <v>0</v>
      </c>
    </row>
    <row r="232" spans="1:3" s="391" customFormat="1" ht="16.5" customHeight="1">
      <c r="A232" s="398">
        <v>20138</v>
      </c>
      <c r="B232" s="400" t="s">
        <v>966</v>
      </c>
      <c r="C232" s="399">
        <f>SUM(C233:C246)</f>
        <v>1026</v>
      </c>
    </row>
    <row r="233" spans="1:3" s="391" customFormat="1" ht="16.5" customHeight="1">
      <c r="A233" s="398">
        <v>2013801</v>
      </c>
      <c r="B233" s="398" t="s">
        <v>841</v>
      </c>
      <c r="C233" s="399">
        <v>892</v>
      </c>
    </row>
    <row r="234" spans="1:3" s="391" customFormat="1" ht="16.5" customHeight="1">
      <c r="A234" s="398">
        <v>2013802</v>
      </c>
      <c r="B234" s="398" t="s">
        <v>842</v>
      </c>
      <c r="C234" s="399">
        <v>10</v>
      </c>
    </row>
    <row r="235" spans="1:3" s="391" customFormat="1" ht="16.5" customHeight="1">
      <c r="A235" s="398">
        <v>2013803</v>
      </c>
      <c r="B235" s="398" t="s">
        <v>843</v>
      </c>
      <c r="C235" s="399">
        <v>0</v>
      </c>
    </row>
    <row r="236" spans="1:3" s="391" customFormat="1" ht="16.5" customHeight="1">
      <c r="A236" s="398">
        <v>2013804</v>
      </c>
      <c r="B236" s="398" t="s">
        <v>967</v>
      </c>
      <c r="C236" s="399">
        <v>2</v>
      </c>
    </row>
    <row r="237" spans="1:3" s="391" customFormat="1" ht="16.5" customHeight="1">
      <c r="A237" s="398">
        <v>2013805</v>
      </c>
      <c r="B237" s="398" t="s">
        <v>968</v>
      </c>
      <c r="C237" s="399">
        <v>3</v>
      </c>
    </row>
    <row r="238" spans="1:3" s="391" customFormat="1" ht="16.5" customHeight="1">
      <c r="A238" s="398">
        <v>2013808</v>
      </c>
      <c r="B238" s="398" t="s">
        <v>882</v>
      </c>
      <c r="C238" s="399">
        <v>6</v>
      </c>
    </row>
    <row r="239" spans="1:3" s="391" customFormat="1" ht="16.5" customHeight="1">
      <c r="A239" s="398">
        <v>2013810</v>
      </c>
      <c r="B239" s="398" t="s">
        <v>969</v>
      </c>
      <c r="C239" s="399">
        <v>0</v>
      </c>
    </row>
    <row r="240" spans="1:3" s="391" customFormat="1" ht="16.5" customHeight="1">
      <c r="A240" s="398">
        <v>2013812</v>
      </c>
      <c r="B240" s="398" t="s">
        <v>970</v>
      </c>
      <c r="C240" s="399">
        <v>13</v>
      </c>
    </row>
    <row r="241" spans="1:3" s="391" customFormat="1" ht="16.5" customHeight="1">
      <c r="A241" s="398">
        <v>2013813</v>
      </c>
      <c r="B241" s="398" t="s">
        <v>971</v>
      </c>
      <c r="C241" s="399">
        <v>0</v>
      </c>
    </row>
    <row r="242" spans="1:3" s="391" customFormat="1" ht="16.5" customHeight="1">
      <c r="A242" s="398">
        <v>2013814</v>
      </c>
      <c r="B242" s="398" t="s">
        <v>972</v>
      </c>
      <c r="C242" s="399">
        <v>0</v>
      </c>
    </row>
    <row r="243" spans="1:3" s="391" customFormat="1" ht="16.5" customHeight="1">
      <c r="A243" s="398">
        <v>2013815</v>
      </c>
      <c r="B243" s="398" t="s">
        <v>973</v>
      </c>
      <c r="C243" s="399">
        <v>0</v>
      </c>
    </row>
    <row r="244" spans="1:3" s="391" customFormat="1" ht="16.5" customHeight="1">
      <c r="A244" s="398">
        <v>2013816</v>
      </c>
      <c r="B244" s="398" t="s">
        <v>974</v>
      </c>
      <c r="C244" s="399">
        <v>0</v>
      </c>
    </row>
    <row r="245" spans="1:3" s="391" customFormat="1" ht="16.5" customHeight="1">
      <c r="A245" s="398">
        <v>2013850</v>
      </c>
      <c r="B245" s="398" t="s">
        <v>850</v>
      </c>
      <c r="C245" s="399">
        <v>0</v>
      </c>
    </row>
    <row r="246" spans="1:3" s="391" customFormat="1" ht="16.5" customHeight="1">
      <c r="A246" s="398">
        <v>2013899</v>
      </c>
      <c r="B246" s="398" t="s">
        <v>975</v>
      </c>
      <c r="C246" s="399">
        <v>100</v>
      </c>
    </row>
    <row r="247" spans="1:3" s="391" customFormat="1" ht="16.5" customHeight="1">
      <c r="A247" s="398">
        <v>20199</v>
      </c>
      <c r="B247" s="400" t="s">
        <v>976</v>
      </c>
      <c r="C247" s="399">
        <f>SUM(C248:C249)</f>
        <v>0</v>
      </c>
    </row>
    <row r="248" spans="1:3" s="391" customFormat="1" ht="16.5" customHeight="1">
      <c r="A248" s="398">
        <v>2019901</v>
      </c>
      <c r="B248" s="398" t="s">
        <v>977</v>
      </c>
      <c r="C248" s="399">
        <v>0</v>
      </c>
    </row>
    <row r="249" spans="1:3" s="391" customFormat="1" ht="16.5" customHeight="1">
      <c r="A249" s="398">
        <v>2019999</v>
      </c>
      <c r="B249" s="398" t="s">
        <v>978</v>
      </c>
      <c r="C249" s="399">
        <v>0</v>
      </c>
    </row>
    <row r="250" spans="1:3" s="391" customFormat="1" ht="16.5" customHeight="1">
      <c r="A250" s="398">
        <v>202</v>
      </c>
      <c r="B250" s="400" t="s">
        <v>979</v>
      </c>
      <c r="C250" s="399">
        <f>SUM(C251,C258,C261,C264,C270,C275,C277,C282,C288)</f>
        <v>0</v>
      </c>
    </row>
    <row r="251" spans="1:3" s="391" customFormat="1" ht="16.5" customHeight="1">
      <c r="A251" s="398">
        <v>20201</v>
      </c>
      <c r="B251" s="400" t="s">
        <v>980</v>
      </c>
      <c r="C251" s="399">
        <f>SUM(C252:C257)</f>
        <v>0</v>
      </c>
    </row>
    <row r="252" spans="1:3" s="391" customFormat="1" ht="16.5" customHeight="1">
      <c r="A252" s="398">
        <v>2020101</v>
      </c>
      <c r="B252" s="398" t="s">
        <v>841</v>
      </c>
      <c r="C252" s="399">
        <v>0</v>
      </c>
    </row>
    <row r="253" spans="1:3" s="391" customFormat="1" ht="16.5" customHeight="1">
      <c r="A253" s="398">
        <v>2020102</v>
      </c>
      <c r="B253" s="398" t="s">
        <v>842</v>
      </c>
      <c r="C253" s="399">
        <v>0</v>
      </c>
    </row>
    <row r="254" spans="1:3" s="391" customFormat="1" ht="16.5" customHeight="1">
      <c r="A254" s="398">
        <v>2020103</v>
      </c>
      <c r="B254" s="398" t="s">
        <v>843</v>
      </c>
      <c r="C254" s="399">
        <v>0</v>
      </c>
    </row>
    <row r="255" spans="1:3" s="391" customFormat="1" ht="16.5" customHeight="1">
      <c r="A255" s="398">
        <v>2020104</v>
      </c>
      <c r="B255" s="398" t="s">
        <v>947</v>
      </c>
      <c r="C255" s="399">
        <v>0</v>
      </c>
    </row>
    <row r="256" spans="1:3" s="391" customFormat="1" ht="16.5" customHeight="1">
      <c r="A256" s="398">
        <v>2020150</v>
      </c>
      <c r="B256" s="398" t="s">
        <v>850</v>
      </c>
      <c r="C256" s="399">
        <v>0</v>
      </c>
    </row>
    <row r="257" spans="1:3" s="391" customFormat="1" ht="16.5" customHeight="1">
      <c r="A257" s="398">
        <v>2020199</v>
      </c>
      <c r="B257" s="398" t="s">
        <v>981</v>
      </c>
      <c r="C257" s="399">
        <v>0</v>
      </c>
    </row>
    <row r="258" spans="1:3" s="391" customFormat="1" ht="16.5" customHeight="1">
      <c r="A258" s="398">
        <v>20202</v>
      </c>
      <c r="B258" s="400" t="s">
        <v>982</v>
      </c>
      <c r="C258" s="399">
        <f>SUM(C259:C260)</f>
        <v>0</v>
      </c>
    </row>
    <row r="259" spans="1:3" s="391" customFormat="1" ht="16.5" customHeight="1">
      <c r="A259" s="398">
        <v>2020201</v>
      </c>
      <c r="B259" s="398" t="s">
        <v>983</v>
      </c>
      <c r="C259" s="399">
        <v>0</v>
      </c>
    </row>
    <row r="260" spans="1:3" s="391" customFormat="1" ht="16.5" customHeight="1">
      <c r="A260" s="398">
        <v>2020202</v>
      </c>
      <c r="B260" s="398" t="s">
        <v>984</v>
      </c>
      <c r="C260" s="399">
        <v>0</v>
      </c>
    </row>
    <row r="261" spans="1:3" s="391" customFormat="1" ht="16.5" customHeight="1">
      <c r="A261" s="398">
        <v>20203</v>
      </c>
      <c r="B261" s="400" t="s">
        <v>985</v>
      </c>
      <c r="C261" s="399">
        <f>SUM(C262:C263)</f>
        <v>0</v>
      </c>
    </row>
    <row r="262" spans="1:3" s="391" customFormat="1" ht="16.5" customHeight="1">
      <c r="A262" s="398">
        <v>2020304</v>
      </c>
      <c r="B262" s="398" t="s">
        <v>986</v>
      </c>
      <c r="C262" s="399">
        <v>0</v>
      </c>
    </row>
    <row r="263" spans="1:3" s="391" customFormat="1" ht="16.5" customHeight="1">
      <c r="A263" s="398">
        <v>2020306</v>
      </c>
      <c r="B263" s="398" t="s">
        <v>987</v>
      </c>
      <c r="C263" s="399">
        <v>0</v>
      </c>
    </row>
    <row r="264" spans="1:3" s="391" customFormat="1" ht="16.5" customHeight="1">
      <c r="A264" s="398">
        <v>20204</v>
      </c>
      <c r="B264" s="400" t="s">
        <v>988</v>
      </c>
      <c r="C264" s="399">
        <f>SUM(C265:C269)</f>
        <v>0</v>
      </c>
    </row>
    <row r="265" spans="1:3" s="391" customFormat="1" ht="16.5" customHeight="1">
      <c r="A265" s="398">
        <v>2020401</v>
      </c>
      <c r="B265" s="398" t="s">
        <v>989</v>
      </c>
      <c r="C265" s="399">
        <v>0</v>
      </c>
    </row>
    <row r="266" spans="1:3" s="391" customFormat="1" ht="16.5" customHeight="1">
      <c r="A266" s="398">
        <v>2020402</v>
      </c>
      <c r="B266" s="398" t="s">
        <v>990</v>
      </c>
      <c r="C266" s="399">
        <v>0</v>
      </c>
    </row>
    <row r="267" spans="1:3" s="391" customFormat="1" ht="16.5" customHeight="1">
      <c r="A267" s="398">
        <v>2020403</v>
      </c>
      <c r="B267" s="398" t="s">
        <v>991</v>
      </c>
      <c r="C267" s="399">
        <v>0</v>
      </c>
    </row>
    <row r="268" spans="1:3" s="391" customFormat="1" ht="16.5" customHeight="1">
      <c r="A268" s="398">
        <v>2020404</v>
      </c>
      <c r="B268" s="398" t="s">
        <v>992</v>
      </c>
      <c r="C268" s="399">
        <v>0</v>
      </c>
    </row>
    <row r="269" spans="1:3" s="391" customFormat="1" ht="16.5" customHeight="1">
      <c r="A269" s="398">
        <v>2020499</v>
      </c>
      <c r="B269" s="398" t="s">
        <v>993</v>
      </c>
      <c r="C269" s="399">
        <v>0</v>
      </c>
    </row>
    <row r="270" spans="1:3" s="391" customFormat="1" ht="16.5" customHeight="1">
      <c r="A270" s="398">
        <v>20205</v>
      </c>
      <c r="B270" s="400" t="s">
        <v>994</v>
      </c>
      <c r="C270" s="399">
        <f>SUM(C271:C274)</f>
        <v>0</v>
      </c>
    </row>
    <row r="271" spans="1:3" s="391" customFormat="1" ht="16.5" customHeight="1">
      <c r="A271" s="398">
        <v>2020503</v>
      </c>
      <c r="B271" s="398" t="s">
        <v>995</v>
      </c>
      <c r="C271" s="399">
        <v>0</v>
      </c>
    </row>
    <row r="272" spans="1:3" s="391" customFormat="1" ht="16.5" customHeight="1">
      <c r="A272" s="398">
        <v>2020504</v>
      </c>
      <c r="B272" s="398" t="s">
        <v>996</v>
      </c>
      <c r="C272" s="399">
        <v>0</v>
      </c>
    </row>
    <row r="273" spans="1:3" s="391" customFormat="1" ht="16.5" customHeight="1">
      <c r="A273" s="398">
        <v>2020505</v>
      </c>
      <c r="B273" s="398" t="s">
        <v>997</v>
      </c>
      <c r="C273" s="399">
        <v>0</v>
      </c>
    </row>
    <row r="274" spans="1:3" s="391" customFormat="1" ht="16.5" customHeight="1">
      <c r="A274" s="398">
        <v>2020599</v>
      </c>
      <c r="B274" s="398" t="s">
        <v>998</v>
      </c>
      <c r="C274" s="399">
        <v>0</v>
      </c>
    </row>
    <row r="275" spans="1:3" s="391" customFormat="1" ht="16.5" customHeight="1">
      <c r="A275" s="398">
        <v>20206</v>
      </c>
      <c r="B275" s="400" t="s">
        <v>999</v>
      </c>
      <c r="C275" s="399">
        <f>C276</f>
        <v>0</v>
      </c>
    </row>
    <row r="276" spans="1:3" s="391" customFormat="1" ht="16.5" customHeight="1">
      <c r="A276" s="398">
        <v>2020601</v>
      </c>
      <c r="B276" s="398" t="s">
        <v>1000</v>
      </c>
      <c r="C276" s="399">
        <v>0</v>
      </c>
    </row>
    <row r="277" spans="1:3" s="391" customFormat="1" ht="16.5" customHeight="1">
      <c r="A277" s="398">
        <v>20207</v>
      </c>
      <c r="B277" s="400" t="s">
        <v>1001</v>
      </c>
      <c r="C277" s="399">
        <f>SUM(C278:C281)</f>
        <v>0</v>
      </c>
    </row>
    <row r="278" spans="1:3" s="391" customFormat="1" ht="16.5" customHeight="1">
      <c r="A278" s="398">
        <v>2020701</v>
      </c>
      <c r="B278" s="398" t="s">
        <v>1002</v>
      </c>
      <c r="C278" s="399">
        <v>0</v>
      </c>
    </row>
    <row r="279" spans="1:3" s="391" customFormat="1" ht="16.5" customHeight="1">
      <c r="A279" s="398">
        <v>2020702</v>
      </c>
      <c r="B279" s="398" t="s">
        <v>1003</v>
      </c>
      <c r="C279" s="399">
        <v>0</v>
      </c>
    </row>
    <row r="280" spans="1:3" s="391" customFormat="1" ht="16.5" customHeight="1">
      <c r="A280" s="398">
        <v>2020703</v>
      </c>
      <c r="B280" s="398" t="s">
        <v>1004</v>
      </c>
      <c r="C280" s="399">
        <v>0</v>
      </c>
    </row>
    <row r="281" spans="1:3" s="391" customFormat="1" ht="16.5" customHeight="1">
      <c r="A281" s="398">
        <v>2020799</v>
      </c>
      <c r="B281" s="398" t="s">
        <v>1005</v>
      </c>
      <c r="C281" s="399">
        <v>0</v>
      </c>
    </row>
    <row r="282" spans="1:3" s="391" customFormat="1" ht="16.5" customHeight="1">
      <c r="A282" s="398">
        <v>20208</v>
      </c>
      <c r="B282" s="400" t="s">
        <v>1006</v>
      </c>
      <c r="C282" s="399">
        <f>SUM(C283:C287)</f>
        <v>0</v>
      </c>
    </row>
    <row r="283" spans="1:3" s="391" customFormat="1" ht="16.5" customHeight="1">
      <c r="A283" s="398">
        <v>2020801</v>
      </c>
      <c r="B283" s="398" t="s">
        <v>841</v>
      </c>
      <c r="C283" s="399">
        <v>0</v>
      </c>
    </row>
    <row r="284" spans="1:3" s="391" customFormat="1" ht="16.5" customHeight="1">
      <c r="A284" s="398">
        <v>2020802</v>
      </c>
      <c r="B284" s="398" t="s">
        <v>842</v>
      </c>
      <c r="C284" s="399">
        <v>0</v>
      </c>
    </row>
    <row r="285" spans="1:3" s="391" customFormat="1" ht="16.5" customHeight="1">
      <c r="A285" s="398">
        <v>2020803</v>
      </c>
      <c r="B285" s="398" t="s">
        <v>843</v>
      </c>
      <c r="C285" s="399">
        <v>0</v>
      </c>
    </row>
    <row r="286" spans="1:3" s="391" customFormat="1" ht="16.5" customHeight="1">
      <c r="A286" s="398">
        <v>2020850</v>
      </c>
      <c r="B286" s="398" t="s">
        <v>850</v>
      </c>
      <c r="C286" s="399">
        <v>0</v>
      </c>
    </row>
    <row r="287" spans="1:3" s="391" customFormat="1" ht="16.5" customHeight="1">
      <c r="A287" s="398">
        <v>2020899</v>
      </c>
      <c r="B287" s="398" t="s">
        <v>1007</v>
      </c>
      <c r="C287" s="399">
        <v>0</v>
      </c>
    </row>
    <row r="288" spans="1:3" s="391" customFormat="1" ht="16.5" customHeight="1">
      <c r="A288" s="398">
        <v>20299</v>
      </c>
      <c r="B288" s="400" t="s">
        <v>1008</v>
      </c>
      <c r="C288" s="399">
        <f aca="true" t="shared" si="0" ref="C288:C293">C289</f>
        <v>0</v>
      </c>
    </row>
    <row r="289" spans="1:3" s="391" customFormat="1" ht="16.5" customHeight="1">
      <c r="A289" s="398">
        <v>2029901</v>
      </c>
      <c r="B289" s="398" t="s">
        <v>1009</v>
      </c>
      <c r="C289" s="399">
        <v>0</v>
      </c>
    </row>
    <row r="290" spans="1:3" s="391" customFormat="1" ht="16.5" customHeight="1">
      <c r="A290" s="398">
        <v>203</v>
      </c>
      <c r="B290" s="400" t="s">
        <v>1010</v>
      </c>
      <c r="C290" s="399">
        <f>SUM(C291,C293,C295,C297,C307)</f>
        <v>118</v>
      </c>
    </row>
    <row r="291" spans="1:3" s="391" customFormat="1" ht="16.5" customHeight="1">
      <c r="A291" s="398">
        <v>20301</v>
      </c>
      <c r="B291" s="400" t="s">
        <v>1011</v>
      </c>
      <c r="C291" s="399">
        <f t="shared" si="0"/>
        <v>0</v>
      </c>
    </row>
    <row r="292" spans="1:3" s="391" customFormat="1" ht="16.5" customHeight="1">
      <c r="A292" s="398">
        <v>2030101</v>
      </c>
      <c r="B292" s="398" t="s">
        <v>1012</v>
      </c>
      <c r="C292" s="399">
        <v>0</v>
      </c>
    </row>
    <row r="293" spans="1:3" s="391" customFormat="1" ht="16.5" customHeight="1">
      <c r="A293" s="398">
        <v>20304</v>
      </c>
      <c r="B293" s="400" t="s">
        <v>1013</v>
      </c>
      <c r="C293" s="399">
        <f t="shared" si="0"/>
        <v>0</v>
      </c>
    </row>
    <row r="294" spans="1:3" s="391" customFormat="1" ht="16.5" customHeight="1">
      <c r="A294" s="398">
        <v>2030401</v>
      </c>
      <c r="B294" s="398" t="s">
        <v>1014</v>
      </c>
      <c r="C294" s="399">
        <v>0</v>
      </c>
    </row>
    <row r="295" spans="1:3" s="391" customFormat="1" ht="16.5" customHeight="1">
      <c r="A295" s="398">
        <v>20305</v>
      </c>
      <c r="B295" s="400" t="s">
        <v>1015</v>
      </c>
      <c r="C295" s="399">
        <f>C296</f>
        <v>0</v>
      </c>
    </row>
    <row r="296" spans="1:3" s="391" customFormat="1" ht="16.5" customHeight="1">
      <c r="A296" s="398">
        <v>2030501</v>
      </c>
      <c r="B296" s="398" t="s">
        <v>1016</v>
      </c>
      <c r="C296" s="399">
        <v>0</v>
      </c>
    </row>
    <row r="297" spans="1:3" s="391" customFormat="1" ht="16.5" customHeight="1">
      <c r="A297" s="398">
        <v>20306</v>
      </c>
      <c r="B297" s="400" t="s">
        <v>1017</v>
      </c>
      <c r="C297" s="399">
        <f>SUM(C298:C306)</f>
        <v>118</v>
      </c>
    </row>
    <row r="298" spans="1:3" s="391" customFormat="1" ht="16.5" customHeight="1">
      <c r="A298" s="398">
        <v>2030601</v>
      </c>
      <c r="B298" s="398" t="s">
        <v>1018</v>
      </c>
      <c r="C298" s="399">
        <v>0</v>
      </c>
    </row>
    <row r="299" spans="1:3" s="391" customFormat="1" ht="16.5" customHeight="1">
      <c r="A299" s="398">
        <v>2030602</v>
      </c>
      <c r="B299" s="398" t="s">
        <v>1019</v>
      </c>
      <c r="C299" s="399">
        <v>0</v>
      </c>
    </row>
    <row r="300" spans="1:3" s="391" customFormat="1" ht="16.5" customHeight="1">
      <c r="A300" s="398">
        <v>2030603</v>
      </c>
      <c r="B300" s="398" t="s">
        <v>1020</v>
      </c>
      <c r="C300" s="399">
        <v>118</v>
      </c>
    </row>
    <row r="301" spans="1:3" s="391" customFormat="1" ht="16.5" customHeight="1">
      <c r="A301" s="398">
        <v>2030604</v>
      </c>
      <c r="B301" s="398" t="s">
        <v>1021</v>
      </c>
      <c r="C301" s="399">
        <v>0</v>
      </c>
    </row>
    <row r="302" spans="1:3" s="391" customFormat="1" ht="16.5" customHeight="1">
      <c r="A302" s="398">
        <v>2030605</v>
      </c>
      <c r="B302" s="398" t="s">
        <v>1022</v>
      </c>
      <c r="C302" s="399">
        <v>0</v>
      </c>
    </row>
    <row r="303" spans="1:3" s="391" customFormat="1" ht="16.5" customHeight="1">
      <c r="A303" s="398">
        <v>2030606</v>
      </c>
      <c r="B303" s="398" t="s">
        <v>1023</v>
      </c>
      <c r="C303" s="399">
        <v>0</v>
      </c>
    </row>
    <row r="304" spans="1:3" s="391" customFormat="1" ht="16.5" customHeight="1">
      <c r="A304" s="398">
        <v>2030607</v>
      </c>
      <c r="B304" s="398" t="s">
        <v>1024</v>
      </c>
      <c r="C304" s="399">
        <v>0</v>
      </c>
    </row>
    <row r="305" spans="1:3" s="391" customFormat="1" ht="16.5" customHeight="1">
      <c r="A305" s="398">
        <v>2030608</v>
      </c>
      <c r="B305" s="398" t="s">
        <v>1025</v>
      </c>
      <c r="C305" s="399">
        <v>0</v>
      </c>
    </row>
    <row r="306" spans="1:3" s="391" customFormat="1" ht="16.5" customHeight="1">
      <c r="A306" s="398">
        <v>2030699</v>
      </c>
      <c r="B306" s="398" t="s">
        <v>1026</v>
      </c>
      <c r="C306" s="399">
        <v>0</v>
      </c>
    </row>
    <row r="307" spans="1:3" s="391" customFormat="1" ht="16.5" customHeight="1">
      <c r="A307" s="398">
        <v>20399</v>
      </c>
      <c r="B307" s="400" t="s">
        <v>1027</v>
      </c>
      <c r="C307" s="399">
        <f>C308</f>
        <v>0</v>
      </c>
    </row>
    <row r="308" spans="1:3" s="391" customFormat="1" ht="16.5" customHeight="1">
      <c r="A308" s="398">
        <v>2039901</v>
      </c>
      <c r="B308" s="398" t="s">
        <v>1028</v>
      </c>
      <c r="C308" s="399">
        <v>0</v>
      </c>
    </row>
    <row r="309" spans="1:3" s="391" customFormat="1" ht="16.5" customHeight="1">
      <c r="A309" s="398">
        <v>204</v>
      </c>
      <c r="B309" s="400" t="s">
        <v>1029</v>
      </c>
      <c r="C309" s="399">
        <f>SUM(C310,C313,C324,C331,C339,C348,C364,C374,C384,C392,C398)</f>
        <v>6041</v>
      </c>
    </row>
    <row r="310" spans="1:3" s="391" customFormat="1" ht="16.5" customHeight="1">
      <c r="A310" s="398">
        <v>20401</v>
      </c>
      <c r="B310" s="400" t="s">
        <v>1030</v>
      </c>
      <c r="C310" s="399">
        <f>SUM(C311:C312)</f>
        <v>0</v>
      </c>
    </row>
    <row r="311" spans="1:3" s="391" customFormat="1" ht="16.5" customHeight="1">
      <c r="A311" s="398">
        <v>2040101</v>
      </c>
      <c r="B311" s="398" t="s">
        <v>1031</v>
      </c>
      <c r="C311" s="399">
        <v>0</v>
      </c>
    </row>
    <row r="312" spans="1:3" s="391" customFormat="1" ht="16.5" customHeight="1">
      <c r="A312" s="398">
        <v>2040199</v>
      </c>
      <c r="B312" s="398" t="s">
        <v>1032</v>
      </c>
      <c r="C312" s="399">
        <v>0</v>
      </c>
    </row>
    <row r="313" spans="1:3" s="391" customFormat="1" ht="16.5" customHeight="1">
      <c r="A313" s="398">
        <v>20402</v>
      </c>
      <c r="B313" s="400" t="s">
        <v>1033</v>
      </c>
      <c r="C313" s="399">
        <f>SUM(C314:C323)</f>
        <v>3227</v>
      </c>
    </row>
    <row r="314" spans="1:3" s="391" customFormat="1" ht="16.5" customHeight="1">
      <c r="A314" s="398">
        <v>2040201</v>
      </c>
      <c r="B314" s="398" t="s">
        <v>841</v>
      </c>
      <c r="C314" s="399">
        <v>2090</v>
      </c>
    </row>
    <row r="315" spans="1:3" s="391" customFormat="1" ht="16.5" customHeight="1">
      <c r="A315" s="398">
        <v>2040202</v>
      </c>
      <c r="B315" s="398" t="s">
        <v>842</v>
      </c>
      <c r="C315" s="399">
        <v>294</v>
      </c>
    </row>
    <row r="316" spans="1:3" s="391" customFormat="1" ht="16.5" customHeight="1">
      <c r="A316" s="398">
        <v>2040203</v>
      </c>
      <c r="B316" s="398" t="s">
        <v>843</v>
      </c>
      <c r="C316" s="399">
        <v>0</v>
      </c>
    </row>
    <row r="317" spans="1:3" s="391" customFormat="1" ht="16.5" customHeight="1">
      <c r="A317" s="398">
        <v>2040219</v>
      </c>
      <c r="B317" s="398" t="s">
        <v>882</v>
      </c>
      <c r="C317" s="399">
        <v>242</v>
      </c>
    </row>
    <row r="318" spans="1:3" s="391" customFormat="1" ht="16.5" customHeight="1">
      <c r="A318" s="398">
        <v>2040220</v>
      </c>
      <c r="B318" s="398" t="s">
        <v>1034</v>
      </c>
      <c r="C318" s="399">
        <v>566</v>
      </c>
    </row>
    <row r="319" spans="1:3" s="391" customFormat="1" ht="16.5" customHeight="1">
      <c r="A319" s="398">
        <v>2040221</v>
      </c>
      <c r="B319" s="398" t="s">
        <v>1035</v>
      </c>
      <c r="C319" s="399">
        <v>18</v>
      </c>
    </row>
    <row r="320" spans="1:3" s="391" customFormat="1" ht="16.5" customHeight="1">
      <c r="A320" s="398">
        <v>2040222</v>
      </c>
      <c r="B320" s="398" t="s">
        <v>1036</v>
      </c>
      <c r="C320" s="399">
        <v>11</v>
      </c>
    </row>
    <row r="321" spans="1:3" s="391" customFormat="1" ht="16.5" customHeight="1">
      <c r="A321" s="398">
        <v>2040223</v>
      </c>
      <c r="B321" s="398" t="s">
        <v>1037</v>
      </c>
      <c r="C321" s="399">
        <v>1</v>
      </c>
    </row>
    <row r="322" spans="1:3" s="391" customFormat="1" ht="16.5" customHeight="1">
      <c r="A322" s="398">
        <v>2040250</v>
      </c>
      <c r="B322" s="398" t="s">
        <v>850</v>
      </c>
      <c r="C322" s="399">
        <v>0</v>
      </c>
    </row>
    <row r="323" spans="1:3" s="391" customFormat="1" ht="16.5" customHeight="1">
      <c r="A323" s="398">
        <v>2040299</v>
      </c>
      <c r="B323" s="398" t="s">
        <v>1038</v>
      </c>
      <c r="C323" s="399">
        <v>5</v>
      </c>
    </row>
    <row r="324" spans="1:3" s="391" customFormat="1" ht="16.5" customHeight="1">
      <c r="A324" s="398">
        <v>20403</v>
      </c>
      <c r="B324" s="400" t="s">
        <v>1039</v>
      </c>
      <c r="C324" s="399">
        <f>SUM(C325:C330)</f>
        <v>164</v>
      </c>
    </row>
    <row r="325" spans="1:3" s="391" customFormat="1" ht="16.5" customHeight="1">
      <c r="A325" s="398">
        <v>2040301</v>
      </c>
      <c r="B325" s="398" t="s">
        <v>841</v>
      </c>
      <c r="C325" s="399">
        <v>109</v>
      </c>
    </row>
    <row r="326" spans="1:3" s="391" customFormat="1" ht="16.5" customHeight="1">
      <c r="A326" s="398">
        <v>2040302</v>
      </c>
      <c r="B326" s="398" t="s">
        <v>842</v>
      </c>
      <c r="C326" s="399">
        <v>0</v>
      </c>
    </row>
    <row r="327" spans="1:3" s="391" customFormat="1" ht="16.5" customHeight="1">
      <c r="A327" s="398">
        <v>2040303</v>
      </c>
      <c r="B327" s="398" t="s">
        <v>843</v>
      </c>
      <c r="C327" s="399">
        <v>0</v>
      </c>
    </row>
    <row r="328" spans="1:3" s="391" customFormat="1" ht="16.5" customHeight="1">
      <c r="A328" s="398">
        <v>2040304</v>
      </c>
      <c r="B328" s="398" t="s">
        <v>1040</v>
      </c>
      <c r="C328" s="399">
        <v>0</v>
      </c>
    </row>
    <row r="329" spans="1:3" s="391" customFormat="1" ht="16.5" customHeight="1">
      <c r="A329" s="398">
        <v>2040350</v>
      </c>
      <c r="B329" s="398" t="s">
        <v>850</v>
      </c>
      <c r="C329" s="399">
        <v>8</v>
      </c>
    </row>
    <row r="330" spans="1:3" s="391" customFormat="1" ht="16.5" customHeight="1">
      <c r="A330" s="398">
        <v>2040399</v>
      </c>
      <c r="B330" s="398" t="s">
        <v>1041</v>
      </c>
      <c r="C330" s="399">
        <v>47</v>
      </c>
    </row>
    <row r="331" spans="1:3" s="391" customFormat="1" ht="16.5" customHeight="1">
      <c r="A331" s="398">
        <v>20404</v>
      </c>
      <c r="B331" s="400" t="s">
        <v>1042</v>
      </c>
      <c r="C331" s="399">
        <f>SUM(C332:C338)</f>
        <v>729</v>
      </c>
    </row>
    <row r="332" spans="1:3" s="391" customFormat="1" ht="16.5" customHeight="1">
      <c r="A332" s="398">
        <v>2040401</v>
      </c>
      <c r="B332" s="398" t="s">
        <v>841</v>
      </c>
      <c r="C332" s="399">
        <v>569</v>
      </c>
    </row>
    <row r="333" spans="1:3" s="391" customFormat="1" ht="16.5" customHeight="1">
      <c r="A333" s="398">
        <v>2040402</v>
      </c>
      <c r="B333" s="398" t="s">
        <v>842</v>
      </c>
      <c r="C333" s="399">
        <v>0</v>
      </c>
    </row>
    <row r="334" spans="1:3" s="391" customFormat="1" ht="16.5" customHeight="1">
      <c r="A334" s="398">
        <v>2040403</v>
      </c>
      <c r="B334" s="398" t="s">
        <v>843</v>
      </c>
      <c r="C334" s="399">
        <v>0</v>
      </c>
    </row>
    <row r="335" spans="1:3" s="391" customFormat="1" ht="16.5" customHeight="1">
      <c r="A335" s="398">
        <v>2040409</v>
      </c>
      <c r="B335" s="398" t="s">
        <v>1043</v>
      </c>
      <c r="C335" s="399">
        <v>0</v>
      </c>
    </row>
    <row r="336" spans="1:3" s="391" customFormat="1" ht="16.5" customHeight="1">
      <c r="A336" s="398">
        <v>2040410</v>
      </c>
      <c r="B336" s="398" t="s">
        <v>1044</v>
      </c>
      <c r="C336" s="399">
        <v>0</v>
      </c>
    </row>
    <row r="337" spans="1:3" s="391" customFormat="1" ht="16.5" customHeight="1">
      <c r="A337" s="398">
        <v>2040450</v>
      </c>
      <c r="B337" s="398" t="s">
        <v>850</v>
      </c>
      <c r="C337" s="399">
        <v>0</v>
      </c>
    </row>
    <row r="338" spans="1:3" s="391" customFormat="1" ht="16.5" customHeight="1">
      <c r="A338" s="398">
        <v>2040499</v>
      </c>
      <c r="B338" s="398" t="s">
        <v>1045</v>
      </c>
      <c r="C338" s="399">
        <v>160</v>
      </c>
    </row>
    <row r="339" spans="1:3" s="391" customFormat="1" ht="16.5" customHeight="1">
      <c r="A339" s="398">
        <v>20405</v>
      </c>
      <c r="B339" s="400" t="s">
        <v>1046</v>
      </c>
      <c r="C339" s="399">
        <f>SUM(C340:C347)</f>
        <v>1170</v>
      </c>
    </row>
    <row r="340" spans="1:3" s="391" customFormat="1" ht="16.5" customHeight="1">
      <c r="A340" s="398">
        <v>2040501</v>
      </c>
      <c r="B340" s="398" t="s">
        <v>841</v>
      </c>
      <c r="C340" s="399">
        <v>953</v>
      </c>
    </row>
    <row r="341" spans="1:3" s="391" customFormat="1" ht="16.5" customHeight="1">
      <c r="A341" s="398">
        <v>2040502</v>
      </c>
      <c r="B341" s="398" t="s">
        <v>842</v>
      </c>
      <c r="C341" s="399">
        <v>0</v>
      </c>
    </row>
    <row r="342" spans="1:3" s="391" customFormat="1" ht="16.5" customHeight="1">
      <c r="A342" s="398">
        <v>2040503</v>
      </c>
      <c r="B342" s="398" t="s">
        <v>843</v>
      </c>
      <c r="C342" s="399">
        <v>0</v>
      </c>
    </row>
    <row r="343" spans="1:3" s="391" customFormat="1" ht="16.5" customHeight="1">
      <c r="A343" s="398">
        <v>2040504</v>
      </c>
      <c r="B343" s="398" t="s">
        <v>1047</v>
      </c>
      <c r="C343" s="399">
        <v>0</v>
      </c>
    </row>
    <row r="344" spans="1:3" s="391" customFormat="1" ht="16.5" customHeight="1">
      <c r="A344" s="398">
        <v>2040505</v>
      </c>
      <c r="B344" s="398" t="s">
        <v>1048</v>
      </c>
      <c r="C344" s="399">
        <v>0</v>
      </c>
    </row>
    <row r="345" spans="1:3" s="391" customFormat="1" ht="16.5" customHeight="1">
      <c r="A345" s="398">
        <v>2040506</v>
      </c>
      <c r="B345" s="398" t="s">
        <v>1049</v>
      </c>
      <c r="C345" s="399">
        <v>0</v>
      </c>
    </row>
    <row r="346" spans="1:3" s="391" customFormat="1" ht="16.5" customHeight="1">
      <c r="A346" s="398">
        <v>2040550</v>
      </c>
      <c r="B346" s="398" t="s">
        <v>850</v>
      </c>
      <c r="C346" s="399">
        <v>0</v>
      </c>
    </row>
    <row r="347" spans="1:3" s="391" customFormat="1" ht="16.5" customHeight="1">
      <c r="A347" s="398">
        <v>2040599</v>
      </c>
      <c r="B347" s="398" t="s">
        <v>1050</v>
      </c>
      <c r="C347" s="399">
        <v>217</v>
      </c>
    </row>
    <row r="348" spans="1:3" s="391" customFormat="1" ht="16.5" customHeight="1">
      <c r="A348" s="398">
        <v>20406</v>
      </c>
      <c r="B348" s="400" t="s">
        <v>1051</v>
      </c>
      <c r="C348" s="399">
        <f>SUM(C349:C363)</f>
        <v>677</v>
      </c>
    </row>
    <row r="349" spans="1:3" s="391" customFormat="1" ht="16.5" customHeight="1">
      <c r="A349" s="398">
        <v>2040601</v>
      </c>
      <c r="B349" s="398" t="s">
        <v>841</v>
      </c>
      <c r="C349" s="399">
        <v>549</v>
      </c>
    </row>
    <row r="350" spans="1:3" s="391" customFormat="1" ht="16.5" customHeight="1">
      <c r="A350" s="398">
        <v>2040602</v>
      </c>
      <c r="B350" s="398" t="s">
        <v>842</v>
      </c>
      <c r="C350" s="399">
        <v>41</v>
      </c>
    </row>
    <row r="351" spans="1:3" s="391" customFormat="1" ht="16.5" customHeight="1">
      <c r="A351" s="398">
        <v>2040603</v>
      </c>
      <c r="B351" s="398" t="s">
        <v>843</v>
      </c>
      <c r="C351" s="399">
        <v>0</v>
      </c>
    </row>
    <row r="352" spans="1:3" s="391" customFormat="1" ht="16.5" customHeight="1">
      <c r="A352" s="398">
        <v>2040604</v>
      </c>
      <c r="B352" s="398" t="s">
        <v>1052</v>
      </c>
      <c r="C352" s="399">
        <v>11</v>
      </c>
    </row>
    <row r="353" spans="1:3" s="391" customFormat="1" ht="16.5" customHeight="1">
      <c r="A353" s="398">
        <v>2040605</v>
      </c>
      <c r="B353" s="398" t="s">
        <v>1053</v>
      </c>
      <c r="C353" s="399">
        <v>23</v>
      </c>
    </row>
    <row r="354" spans="1:3" s="391" customFormat="1" ht="16.5" customHeight="1">
      <c r="A354" s="398">
        <v>2040606</v>
      </c>
      <c r="B354" s="398" t="s">
        <v>1054</v>
      </c>
      <c r="C354" s="399">
        <v>0</v>
      </c>
    </row>
    <row r="355" spans="1:3" s="391" customFormat="1" ht="16.5" customHeight="1">
      <c r="A355" s="398">
        <v>2040607</v>
      </c>
      <c r="B355" s="398" t="s">
        <v>1055</v>
      </c>
      <c r="C355" s="399">
        <v>30</v>
      </c>
    </row>
    <row r="356" spans="1:3" s="391" customFormat="1" ht="16.5" customHeight="1">
      <c r="A356" s="398">
        <v>2040608</v>
      </c>
      <c r="B356" s="398" t="s">
        <v>1056</v>
      </c>
      <c r="C356" s="399">
        <v>0</v>
      </c>
    </row>
    <row r="357" spans="1:3" s="391" customFormat="1" ht="16.5" customHeight="1">
      <c r="A357" s="398">
        <v>2040609</v>
      </c>
      <c r="B357" s="398" t="s">
        <v>1057</v>
      </c>
      <c r="C357" s="399">
        <v>0</v>
      </c>
    </row>
    <row r="358" spans="1:3" s="391" customFormat="1" ht="16.5" customHeight="1">
      <c r="A358" s="398">
        <v>2040610</v>
      </c>
      <c r="B358" s="398" t="s">
        <v>1058</v>
      </c>
      <c r="C358" s="399">
        <v>23</v>
      </c>
    </row>
    <row r="359" spans="1:3" s="391" customFormat="1" ht="16.5" customHeight="1">
      <c r="A359" s="398">
        <v>2040611</v>
      </c>
      <c r="B359" s="398" t="s">
        <v>1059</v>
      </c>
      <c r="C359" s="399">
        <v>0</v>
      </c>
    </row>
    <row r="360" spans="1:3" s="391" customFormat="1" ht="16.5" customHeight="1">
      <c r="A360" s="398">
        <v>2040612</v>
      </c>
      <c r="B360" s="398" t="s">
        <v>1060</v>
      </c>
      <c r="C360" s="399">
        <v>0</v>
      </c>
    </row>
    <row r="361" spans="1:3" s="391" customFormat="1" ht="16.5" customHeight="1">
      <c r="A361" s="398">
        <v>2040613</v>
      </c>
      <c r="B361" s="398" t="s">
        <v>882</v>
      </c>
      <c r="C361" s="399">
        <v>0</v>
      </c>
    </row>
    <row r="362" spans="1:3" s="391" customFormat="1" ht="16.5" customHeight="1">
      <c r="A362" s="398">
        <v>2040650</v>
      </c>
      <c r="B362" s="398" t="s">
        <v>850</v>
      </c>
      <c r="C362" s="399">
        <v>0</v>
      </c>
    </row>
    <row r="363" spans="1:3" s="391" customFormat="1" ht="16.5" customHeight="1">
      <c r="A363" s="398">
        <v>2040699</v>
      </c>
      <c r="B363" s="398" t="s">
        <v>1061</v>
      </c>
      <c r="C363" s="399">
        <v>0</v>
      </c>
    </row>
    <row r="364" spans="1:3" s="391" customFormat="1" ht="16.5" customHeight="1">
      <c r="A364" s="398">
        <v>20407</v>
      </c>
      <c r="B364" s="400" t="s">
        <v>1062</v>
      </c>
      <c r="C364" s="399">
        <f>SUM(C365:C373)</f>
        <v>0</v>
      </c>
    </row>
    <row r="365" spans="1:3" s="391" customFormat="1" ht="16.5" customHeight="1">
      <c r="A365" s="398">
        <v>2040701</v>
      </c>
      <c r="B365" s="398" t="s">
        <v>841</v>
      </c>
      <c r="C365" s="399">
        <v>0</v>
      </c>
    </row>
    <row r="366" spans="1:3" s="391" customFormat="1" ht="16.5" customHeight="1">
      <c r="A366" s="398">
        <v>2040702</v>
      </c>
      <c r="B366" s="398" t="s">
        <v>842</v>
      </c>
      <c r="C366" s="399">
        <v>0</v>
      </c>
    </row>
    <row r="367" spans="1:3" s="391" customFormat="1" ht="16.5" customHeight="1">
      <c r="A367" s="398">
        <v>2040703</v>
      </c>
      <c r="B367" s="398" t="s">
        <v>843</v>
      </c>
      <c r="C367" s="399">
        <v>0</v>
      </c>
    </row>
    <row r="368" spans="1:3" s="391" customFormat="1" ht="16.5" customHeight="1">
      <c r="A368" s="398">
        <v>2040704</v>
      </c>
      <c r="B368" s="398" t="s">
        <v>1063</v>
      </c>
      <c r="C368" s="399">
        <v>0</v>
      </c>
    </row>
    <row r="369" spans="1:3" s="391" customFormat="1" ht="16.5" customHeight="1">
      <c r="A369" s="398">
        <v>2040705</v>
      </c>
      <c r="B369" s="398" t="s">
        <v>1064</v>
      </c>
      <c r="C369" s="399">
        <v>0</v>
      </c>
    </row>
    <row r="370" spans="1:3" s="391" customFormat="1" ht="16.5" customHeight="1">
      <c r="A370" s="398">
        <v>2040706</v>
      </c>
      <c r="B370" s="398" t="s">
        <v>1065</v>
      </c>
      <c r="C370" s="399">
        <v>0</v>
      </c>
    </row>
    <row r="371" spans="1:3" s="391" customFormat="1" ht="16.5" customHeight="1">
      <c r="A371" s="398">
        <v>2040707</v>
      </c>
      <c r="B371" s="398" t="s">
        <v>882</v>
      </c>
      <c r="C371" s="399">
        <v>0</v>
      </c>
    </row>
    <row r="372" spans="1:3" s="391" customFormat="1" ht="16.5" customHeight="1">
      <c r="A372" s="398">
        <v>2040750</v>
      </c>
      <c r="B372" s="398" t="s">
        <v>850</v>
      </c>
      <c r="C372" s="399">
        <v>0</v>
      </c>
    </row>
    <row r="373" spans="1:3" s="391" customFormat="1" ht="16.5" customHeight="1">
      <c r="A373" s="398">
        <v>2040799</v>
      </c>
      <c r="B373" s="398" t="s">
        <v>1066</v>
      </c>
      <c r="C373" s="399">
        <v>0</v>
      </c>
    </row>
    <row r="374" spans="1:3" s="391" customFormat="1" ht="16.5" customHeight="1">
      <c r="A374" s="398">
        <v>20408</v>
      </c>
      <c r="B374" s="400" t="s">
        <v>1067</v>
      </c>
      <c r="C374" s="399">
        <f>SUM(C375:C383)</f>
        <v>0</v>
      </c>
    </row>
    <row r="375" spans="1:3" s="391" customFormat="1" ht="16.5" customHeight="1">
      <c r="A375" s="398">
        <v>2040801</v>
      </c>
      <c r="B375" s="398" t="s">
        <v>841</v>
      </c>
      <c r="C375" s="399">
        <v>0</v>
      </c>
    </row>
    <row r="376" spans="1:3" s="391" customFormat="1" ht="16.5" customHeight="1">
      <c r="A376" s="398">
        <v>2040802</v>
      </c>
      <c r="B376" s="398" t="s">
        <v>842</v>
      </c>
      <c r="C376" s="399">
        <v>0</v>
      </c>
    </row>
    <row r="377" spans="1:3" s="391" customFormat="1" ht="16.5" customHeight="1">
      <c r="A377" s="398">
        <v>2040803</v>
      </c>
      <c r="B377" s="398" t="s">
        <v>843</v>
      </c>
      <c r="C377" s="399">
        <v>0</v>
      </c>
    </row>
    <row r="378" spans="1:3" s="391" customFormat="1" ht="16.5" customHeight="1">
      <c r="A378" s="398">
        <v>2040804</v>
      </c>
      <c r="B378" s="398" t="s">
        <v>1068</v>
      </c>
      <c r="C378" s="399">
        <v>0</v>
      </c>
    </row>
    <row r="379" spans="1:3" s="391" customFormat="1" ht="16.5" customHeight="1">
      <c r="A379" s="398">
        <v>2040805</v>
      </c>
      <c r="B379" s="398" t="s">
        <v>1069</v>
      </c>
      <c r="C379" s="399">
        <v>0</v>
      </c>
    </row>
    <row r="380" spans="1:3" s="391" customFormat="1" ht="16.5" customHeight="1">
      <c r="A380" s="398">
        <v>2040806</v>
      </c>
      <c r="B380" s="398" t="s">
        <v>1070</v>
      </c>
      <c r="C380" s="399">
        <v>0</v>
      </c>
    </row>
    <row r="381" spans="1:3" s="391" customFormat="1" ht="16.5" customHeight="1">
      <c r="A381" s="398">
        <v>2040807</v>
      </c>
      <c r="B381" s="398" t="s">
        <v>882</v>
      </c>
      <c r="C381" s="399">
        <v>0</v>
      </c>
    </row>
    <row r="382" spans="1:3" s="391" customFormat="1" ht="16.5" customHeight="1">
      <c r="A382" s="398">
        <v>2040850</v>
      </c>
      <c r="B382" s="398" t="s">
        <v>850</v>
      </c>
      <c r="C382" s="399">
        <v>0</v>
      </c>
    </row>
    <row r="383" spans="1:3" s="391" customFormat="1" ht="16.5" customHeight="1">
      <c r="A383" s="398">
        <v>2040899</v>
      </c>
      <c r="B383" s="398" t="s">
        <v>1071</v>
      </c>
      <c r="C383" s="399">
        <v>0</v>
      </c>
    </row>
    <row r="384" spans="1:3" s="391" customFormat="1" ht="16.5" customHeight="1">
      <c r="A384" s="398">
        <v>20409</v>
      </c>
      <c r="B384" s="400" t="s">
        <v>1072</v>
      </c>
      <c r="C384" s="399">
        <f>SUM(C385:C391)</f>
        <v>0</v>
      </c>
    </row>
    <row r="385" spans="1:3" s="391" customFormat="1" ht="16.5" customHeight="1">
      <c r="A385" s="398">
        <v>2040901</v>
      </c>
      <c r="B385" s="398" t="s">
        <v>841</v>
      </c>
      <c r="C385" s="399">
        <v>0</v>
      </c>
    </row>
    <row r="386" spans="1:3" s="391" customFormat="1" ht="16.5" customHeight="1">
      <c r="A386" s="398">
        <v>2040902</v>
      </c>
      <c r="B386" s="398" t="s">
        <v>842</v>
      </c>
      <c r="C386" s="399">
        <v>0</v>
      </c>
    </row>
    <row r="387" spans="1:3" s="391" customFormat="1" ht="16.5" customHeight="1">
      <c r="A387" s="398">
        <v>2040903</v>
      </c>
      <c r="B387" s="398" t="s">
        <v>843</v>
      </c>
      <c r="C387" s="399">
        <v>0</v>
      </c>
    </row>
    <row r="388" spans="1:3" s="391" customFormat="1" ht="16.5" customHeight="1">
      <c r="A388" s="398">
        <v>2040904</v>
      </c>
      <c r="B388" s="398" t="s">
        <v>1073</v>
      </c>
      <c r="C388" s="399">
        <v>0</v>
      </c>
    </row>
    <row r="389" spans="1:3" s="391" customFormat="1" ht="16.5" customHeight="1">
      <c r="A389" s="398">
        <v>2040905</v>
      </c>
      <c r="B389" s="398" t="s">
        <v>1074</v>
      </c>
      <c r="C389" s="399">
        <v>0</v>
      </c>
    </row>
    <row r="390" spans="1:3" s="391" customFormat="1" ht="16.5" customHeight="1">
      <c r="A390" s="398">
        <v>2040950</v>
      </c>
      <c r="B390" s="398" t="s">
        <v>850</v>
      </c>
      <c r="C390" s="399">
        <v>0</v>
      </c>
    </row>
    <row r="391" spans="1:3" s="391" customFormat="1" ht="16.5" customHeight="1">
      <c r="A391" s="398">
        <v>2040999</v>
      </c>
      <c r="B391" s="398" t="s">
        <v>1075</v>
      </c>
      <c r="C391" s="399">
        <v>0</v>
      </c>
    </row>
    <row r="392" spans="1:3" s="391" customFormat="1" ht="16.5" customHeight="1">
      <c r="A392" s="398">
        <v>20410</v>
      </c>
      <c r="B392" s="400" t="s">
        <v>1076</v>
      </c>
      <c r="C392" s="399">
        <f>SUM(C393:C397)</f>
        <v>0</v>
      </c>
    </row>
    <row r="393" spans="1:3" s="391" customFormat="1" ht="16.5" customHeight="1">
      <c r="A393" s="398">
        <v>2041001</v>
      </c>
      <c r="B393" s="398" t="s">
        <v>841</v>
      </c>
      <c r="C393" s="399">
        <v>0</v>
      </c>
    </row>
    <row r="394" spans="1:3" s="391" customFormat="1" ht="16.5" customHeight="1">
      <c r="A394" s="398">
        <v>2041002</v>
      </c>
      <c r="B394" s="398" t="s">
        <v>842</v>
      </c>
      <c r="C394" s="399">
        <v>0</v>
      </c>
    </row>
    <row r="395" spans="1:3" s="391" customFormat="1" ht="16.5" customHeight="1">
      <c r="A395" s="398">
        <v>2041006</v>
      </c>
      <c r="B395" s="398" t="s">
        <v>882</v>
      </c>
      <c r="C395" s="399">
        <v>0</v>
      </c>
    </row>
    <row r="396" spans="1:3" s="391" customFormat="1" ht="16.5" customHeight="1">
      <c r="A396" s="398">
        <v>2041007</v>
      </c>
      <c r="B396" s="398" t="s">
        <v>1077</v>
      </c>
      <c r="C396" s="399">
        <v>0</v>
      </c>
    </row>
    <row r="397" spans="1:3" s="391" customFormat="1" ht="16.5" customHeight="1">
      <c r="A397" s="398">
        <v>2041099</v>
      </c>
      <c r="B397" s="398" t="s">
        <v>1078</v>
      </c>
      <c r="C397" s="399">
        <v>0</v>
      </c>
    </row>
    <row r="398" spans="1:3" s="391" customFormat="1" ht="16.5" customHeight="1">
      <c r="A398" s="398">
        <v>20499</v>
      </c>
      <c r="B398" s="400" t="s">
        <v>1079</v>
      </c>
      <c r="C398" s="399">
        <f>C399</f>
        <v>74</v>
      </c>
    </row>
    <row r="399" spans="1:3" s="391" customFormat="1" ht="16.5" customHeight="1">
      <c r="A399" s="398">
        <v>2049901</v>
      </c>
      <c r="B399" s="398" t="s">
        <v>1080</v>
      </c>
      <c r="C399" s="399">
        <v>74</v>
      </c>
    </row>
    <row r="400" spans="1:3" s="391" customFormat="1" ht="16.5" customHeight="1">
      <c r="A400" s="398">
        <v>205</v>
      </c>
      <c r="B400" s="400" t="s">
        <v>1081</v>
      </c>
      <c r="C400" s="399">
        <f>SUM(C401,C406,C415,C421,C427,C431,C435,C439,C445,C452)</f>
        <v>39726</v>
      </c>
    </row>
    <row r="401" spans="1:3" s="391" customFormat="1" ht="16.5" customHeight="1">
      <c r="A401" s="398">
        <v>20501</v>
      </c>
      <c r="B401" s="400" t="s">
        <v>1082</v>
      </c>
      <c r="C401" s="399">
        <f>SUM(C402:C405)</f>
        <v>825</v>
      </c>
    </row>
    <row r="402" spans="1:3" s="391" customFormat="1" ht="16.5" customHeight="1">
      <c r="A402" s="398">
        <v>2050101</v>
      </c>
      <c r="B402" s="398" t="s">
        <v>841</v>
      </c>
      <c r="C402" s="399">
        <v>825</v>
      </c>
    </row>
    <row r="403" spans="1:3" s="391" customFormat="1" ht="16.5" customHeight="1">
      <c r="A403" s="398">
        <v>2050102</v>
      </c>
      <c r="B403" s="398" t="s">
        <v>842</v>
      </c>
      <c r="C403" s="399">
        <v>0</v>
      </c>
    </row>
    <row r="404" spans="1:3" s="391" customFormat="1" ht="16.5" customHeight="1">
      <c r="A404" s="398">
        <v>2050103</v>
      </c>
      <c r="B404" s="398" t="s">
        <v>843</v>
      </c>
      <c r="C404" s="399">
        <v>0</v>
      </c>
    </row>
    <row r="405" spans="1:3" s="391" customFormat="1" ht="16.5" customHeight="1">
      <c r="A405" s="398">
        <v>2050199</v>
      </c>
      <c r="B405" s="398" t="s">
        <v>1083</v>
      </c>
      <c r="C405" s="399">
        <v>0</v>
      </c>
    </row>
    <row r="406" spans="1:3" s="391" customFormat="1" ht="16.5" customHeight="1">
      <c r="A406" s="398">
        <v>20502</v>
      </c>
      <c r="B406" s="400" t="s">
        <v>1084</v>
      </c>
      <c r="C406" s="399">
        <f>SUM(C407:C414)</f>
        <v>37558</v>
      </c>
    </row>
    <row r="407" spans="1:3" s="391" customFormat="1" ht="16.5" customHeight="1">
      <c r="A407" s="398">
        <v>2050201</v>
      </c>
      <c r="B407" s="398" t="s">
        <v>1085</v>
      </c>
      <c r="C407" s="399">
        <v>2833</v>
      </c>
    </row>
    <row r="408" spans="1:3" s="391" customFormat="1" ht="16.5" customHeight="1">
      <c r="A408" s="398">
        <v>2050202</v>
      </c>
      <c r="B408" s="398" t="s">
        <v>1086</v>
      </c>
      <c r="C408" s="399">
        <v>16616</v>
      </c>
    </row>
    <row r="409" spans="1:3" s="391" customFormat="1" ht="16.5" customHeight="1">
      <c r="A409" s="398">
        <v>2050203</v>
      </c>
      <c r="B409" s="398" t="s">
        <v>1087</v>
      </c>
      <c r="C409" s="399">
        <v>5105</v>
      </c>
    </row>
    <row r="410" spans="1:3" s="391" customFormat="1" ht="16.5" customHeight="1">
      <c r="A410" s="398">
        <v>2050204</v>
      </c>
      <c r="B410" s="398" t="s">
        <v>1088</v>
      </c>
      <c r="C410" s="399">
        <v>3016</v>
      </c>
    </row>
    <row r="411" spans="1:3" s="391" customFormat="1" ht="16.5" customHeight="1">
      <c r="A411" s="398">
        <v>2050205</v>
      </c>
      <c r="B411" s="398" t="s">
        <v>1089</v>
      </c>
      <c r="C411" s="399">
        <v>207</v>
      </c>
    </row>
    <row r="412" spans="1:3" s="391" customFormat="1" ht="16.5" customHeight="1">
      <c r="A412" s="398">
        <v>2050206</v>
      </c>
      <c r="B412" s="398" t="s">
        <v>1090</v>
      </c>
      <c r="C412" s="399">
        <v>0</v>
      </c>
    </row>
    <row r="413" spans="1:3" s="391" customFormat="1" ht="16.5" customHeight="1">
      <c r="A413" s="398">
        <v>2050207</v>
      </c>
      <c r="B413" s="398" t="s">
        <v>1091</v>
      </c>
      <c r="C413" s="399">
        <v>0</v>
      </c>
    </row>
    <row r="414" spans="1:3" s="391" customFormat="1" ht="16.5" customHeight="1">
      <c r="A414" s="398">
        <v>2050299</v>
      </c>
      <c r="B414" s="398" t="s">
        <v>1092</v>
      </c>
      <c r="C414" s="399">
        <v>9781</v>
      </c>
    </row>
    <row r="415" spans="1:3" s="391" customFormat="1" ht="16.5" customHeight="1">
      <c r="A415" s="398">
        <v>20503</v>
      </c>
      <c r="B415" s="400" t="s">
        <v>1093</v>
      </c>
      <c r="C415" s="399">
        <f>SUM(C416:C420)</f>
        <v>742</v>
      </c>
    </row>
    <row r="416" spans="1:3" s="391" customFormat="1" ht="16.5" customHeight="1">
      <c r="A416" s="398">
        <v>2050301</v>
      </c>
      <c r="B416" s="398" t="s">
        <v>1094</v>
      </c>
      <c r="C416" s="399">
        <v>0</v>
      </c>
    </row>
    <row r="417" spans="1:3" s="391" customFormat="1" ht="16.5" customHeight="1">
      <c r="A417" s="398">
        <v>2050302</v>
      </c>
      <c r="B417" s="398" t="s">
        <v>1095</v>
      </c>
      <c r="C417" s="399">
        <v>742</v>
      </c>
    </row>
    <row r="418" spans="1:3" s="391" customFormat="1" ht="16.5" customHeight="1">
      <c r="A418" s="398">
        <v>2050303</v>
      </c>
      <c r="B418" s="398" t="s">
        <v>1096</v>
      </c>
      <c r="C418" s="399">
        <v>0</v>
      </c>
    </row>
    <row r="419" spans="1:3" s="391" customFormat="1" ht="16.5" customHeight="1">
      <c r="A419" s="398">
        <v>2050305</v>
      </c>
      <c r="B419" s="398" t="s">
        <v>1097</v>
      </c>
      <c r="C419" s="399">
        <v>0</v>
      </c>
    </row>
    <row r="420" spans="1:3" s="391" customFormat="1" ht="16.5" customHeight="1">
      <c r="A420" s="398">
        <v>2050399</v>
      </c>
      <c r="B420" s="398" t="s">
        <v>1098</v>
      </c>
      <c r="C420" s="399">
        <v>0</v>
      </c>
    </row>
    <row r="421" spans="1:3" s="391" customFormat="1" ht="16.5" customHeight="1">
      <c r="A421" s="398">
        <v>20504</v>
      </c>
      <c r="B421" s="400" t="s">
        <v>1099</v>
      </c>
      <c r="C421" s="399">
        <f>SUM(C422:C426)</f>
        <v>0</v>
      </c>
    </row>
    <row r="422" spans="1:3" s="391" customFormat="1" ht="16.5" customHeight="1">
      <c r="A422" s="398">
        <v>2050401</v>
      </c>
      <c r="B422" s="398" t="s">
        <v>1100</v>
      </c>
      <c r="C422" s="399">
        <v>0</v>
      </c>
    </row>
    <row r="423" spans="1:3" s="391" customFormat="1" ht="16.5" customHeight="1">
      <c r="A423" s="398">
        <v>2050402</v>
      </c>
      <c r="B423" s="398" t="s">
        <v>1101</v>
      </c>
      <c r="C423" s="399">
        <v>0</v>
      </c>
    </row>
    <row r="424" spans="1:3" s="391" customFormat="1" ht="16.5" customHeight="1">
      <c r="A424" s="398">
        <v>2050403</v>
      </c>
      <c r="B424" s="398" t="s">
        <v>1102</v>
      </c>
      <c r="C424" s="399">
        <v>0</v>
      </c>
    </row>
    <row r="425" spans="1:3" s="391" customFormat="1" ht="16.5" customHeight="1">
      <c r="A425" s="398">
        <v>2050404</v>
      </c>
      <c r="B425" s="398" t="s">
        <v>1103</v>
      </c>
      <c r="C425" s="399">
        <v>0</v>
      </c>
    </row>
    <row r="426" spans="1:3" s="391" customFormat="1" ht="16.5" customHeight="1">
      <c r="A426" s="398">
        <v>2050499</v>
      </c>
      <c r="B426" s="398" t="s">
        <v>1104</v>
      </c>
      <c r="C426" s="399">
        <v>0</v>
      </c>
    </row>
    <row r="427" spans="1:3" s="391" customFormat="1" ht="16.5" customHeight="1">
      <c r="A427" s="398">
        <v>20505</v>
      </c>
      <c r="B427" s="400" t="s">
        <v>1105</v>
      </c>
      <c r="C427" s="399">
        <f>SUM(C428:C430)</f>
        <v>0</v>
      </c>
    </row>
    <row r="428" spans="1:3" s="391" customFormat="1" ht="16.5" customHeight="1">
      <c r="A428" s="398">
        <v>2050501</v>
      </c>
      <c r="B428" s="398" t="s">
        <v>1106</v>
      </c>
      <c r="C428" s="399">
        <v>0</v>
      </c>
    </row>
    <row r="429" spans="1:3" s="391" customFormat="1" ht="16.5" customHeight="1">
      <c r="A429" s="398">
        <v>2050502</v>
      </c>
      <c r="B429" s="398" t="s">
        <v>1107</v>
      </c>
      <c r="C429" s="399">
        <v>0</v>
      </c>
    </row>
    <row r="430" spans="1:3" s="391" customFormat="1" ht="16.5" customHeight="1">
      <c r="A430" s="398">
        <v>2050599</v>
      </c>
      <c r="B430" s="398" t="s">
        <v>1108</v>
      </c>
      <c r="C430" s="399">
        <v>0</v>
      </c>
    </row>
    <row r="431" spans="1:3" s="391" customFormat="1" ht="16.5" customHeight="1">
      <c r="A431" s="398">
        <v>20506</v>
      </c>
      <c r="B431" s="400" t="s">
        <v>1109</v>
      </c>
      <c r="C431" s="399">
        <f>SUM(C432:C434)</f>
        <v>0</v>
      </c>
    </row>
    <row r="432" spans="1:3" s="391" customFormat="1" ht="16.5" customHeight="1">
      <c r="A432" s="398">
        <v>2050601</v>
      </c>
      <c r="B432" s="398" t="s">
        <v>1110</v>
      </c>
      <c r="C432" s="399">
        <v>0</v>
      </c>
    </row>
    <row r="433" spans="1:3" s="391" customFormat="1" ht="16.5" customHeight="1">
      <c r="A433" s="398">
        <v>2050602</v>
      </c>
      <c r="B433" s="398" t="s">
        <v>1111</v>
      </c>
      <c r="C433" s="399">
        <v>0</v>
      </c>
    </row>
    <row r="434" spans="1:3" s="391" customFormat="1" ht="16.5" customHeight="1">
      <c r="A434" s="398">
        <v>2050699</v>
      </c>
      <c r="B434" s="398" t="s">
        <v>1112</v>
      </c>
      <c r="C434" s="399">
        <v>0</v>
      </c>
    </row>
    <row r="435" spans="1:3" s="391" customFormat="1" ht="16.5" customHeight="1">
      <c r="A435" s="398">
        <v>20507</v>
      </c>
      <c r="B435" s="400" t="s">
        <v>1113</v>
      </c>
      <c r="C435" s="399">
        <f>SUM(C436:C438)</f>
        <v>0</v>
      </c>
    </row>
    <row r="436" spans="1:3" s="391" customFormat="1" ht="16.5" customHeight="1">
      <c r="A436" s="398">
        <v>2050701</v>
      </c>
      <c r="B436" s="398" t="s">
        <v>1114</v>
      </c>
      <c r="C436" s="399">
        <v>0</v>
      </c>
    </row>
    <row r="437" spans="1:3" s="391" customFormat="1" ht="16.5" customHeight="1">
      <c r="A437" s="398">
        <v>2050702</v>
      </c>
      <c r="B437" s="398" t="s">
        <v>1115</v>
      </c>
      <c r="C437" s="399">
        <v>0</v>
      </c>
    </row>
    <row r="438" spans="1:3" s="391" customFormat="1" ht="16.5" customHeight="1">
      <c r="A438" s="398">
        <v>2050799</v>
      </c>
      <c r="B438" s="398" t="s">
        <v>1116</v>
      </c>
      <c r="C438" s="399">
        <v>0</v>
      </c>
    </row>
    <row r="439" spans="1:3" s="391" customFormat="1" ht="16.5" customHeight="1">
      <c r="A439" s="398">
        <v>20508</v>
      </c>
      <c r="B439" s="400" t="s">
        <v>1117</v>
      </c>
      <c r="C439" s="399">
        <f>SUM(C440:C444)</f>
        <v>217</v>
      </c>
    </row>
    <row r="440" spans="1:3" s="391" customFormat="1" ht="16.5" customHeight="1">
      <c r="A440" s="398">
        <v>2050801</v>
      </c>
      <c r="B440" s="398" t="s">
        <v>1118</v>
      </c>
      <c r="C440" s="399">
        <v>0</v>
      </c>
    </row>
    <row r="441" spans="1:3" s="391" customFormat="1" ht="16.5" customHeight="1">
      <c r="A441" s="398">
        <v>2050802</v>
      </c>
      <c r="B441" s="398" t="s">
        <v>1119</v>
      </c>
      <c r="C441" s="399">
        <v>217</v>
      </c>
    </row>
    <row r="442" spans="1:3" s="391" customFormat="1" ht="16.5" customHeight="1">
      <c r="A442" s="398">
        <v>2050803</v>
      </c>
      <c r="B442" s="398" t="s">
        <v>1120</v>
      </c>
      <c r="C442" s="399">
        <v>0</v>
      </c>
    </row>
    <row r="443" spans="1:3" s="391" customFormat="1" ht="16.5" customHeight="1">
      <c r="A443" s="398">
        <v>2050804</v>
      </c>
      <c r="B443" s="398" t="s">
        <v>1121</v>
      </c>
      <c r="C443" s="399">
        <v>0</v>
      </c>
    </row>
    <row r="444" spans="1:3" s="391" customFormat="1" ht="16.5" customHeight="1">
      <c r="A444" s="398">
        <v>2050899</v>
      </c>
      <c r="B444" s="398" t="s">
        <v>1122</v>
      </c>
      <c r="C444" s="399">
        <v>0</v>
      </c>
    </row>
    <row r="445" spans="1:3" s="391" customFormat="1" ht="16.5" customHeight="1">
      <c r="A445" s="398">
        <v>20509</v>
      </c>
      <c r="B445" s="400" t="s">
        <v>1123</v>
      </c>
      <c r="C445" s="399">
        <f>SUM(C446:C451)</f>
        <v>338</v>
      </c>
    </row>
    <row r="446" spans="1:3" s="391" customFormat="1" ht="16.5" customHeight="1">
      <c r="A446" s="398">
        <v>2050901</v>
      </c>
      <c r="B446" s="398" t="s">
        <v>1124</v>
      </c>
      <c r="C446" s="399">
        <v>0</v>
      </c>
    </row>
    <row r="447" spans="1:3" s="391" customFormat="1" ht="16.5" customHeight="1">
      <c r="A447" s="398">
        <v>2050902</v>
      </c>
      <c r="B447" s="398" t="s">
        <v>1125</v>
      </c>
      <c r="C447" s="399">
        <v>0</v>
      </c>
    </row>
    <row r="448" spans="1:3" s="391" customFormat="1" ht="16.5" customHeight="1">
      <c r="A448" s="398">
        <v>2050903</v>
      </c>
      <c r="B448" s="398" t="s">
        <v>1126</v>
      </c>
      <c r="C448" s="399">
        <v>0</v>
      </c>
    </row>
    <row r="449" spans="1:3" s="391" customFormat="1" ht="16.5" customHeight="1">
      <c r="A449" s="398">
        <v>2050904</v>
      </c>
      <c r="B449" s="398" t="s">
        <v>1127</v>
      </c>
      <c r="C449" s="399">
        <v>0</v>
      </c>
    </row>
    <row r="450" spans="1:3" s="391" customFormat="1" ht="16.5" customHeight="1">
      <c r="A450" s="398">
        <v>2050905</v>
      </c>
      <c r="B450" s="398" t="s">
        <v>1128</v>
      </c>
      <c r="C450" s="399">
        <v>0</v>
      </c>
    </row>
    <row r="451" spans="1:3" s="391" customFormat="1" ht="16.5" customHeight="1">
      <c r="A451" s="398">
        <v>2050999</v>
      </c>
      <c r="B451" s="398" t="s">
        <v>1129</v>
      </c>
      <c r="C451" s="399">
        <v>338</v>
      </c>
    </row>
    <row r="452" spans="1:3" s="391" customFormat="1" ht="16.5" customHeight="1">
      <c r="A452" s="398">
        <v>20599</v>
      </c>
      <c r="B452" s="400" t="s">
        <v>1130</v>
      </c>
      <c r="C452" s="399">
        <f>C453</f>
        <v>46</v>
      </c>
    </row>
    <row r="453" spans="1:3" s="391" customFormat="1" ht="16.5" customHeight="1">
      <c r="A453" s="398">
        <v>2059999</v>
      </c>
      <c r="B453" s="398" t="s">
        <v>1131</v>
      </c>
      <c r="C453" s="399">
        <v>46</v>
      </c>
    </row>
    <row r="454" spans="1:3" s="391" customFormat="1" ht="16.5" customHeight="1">
      <c r="A454" s="398">
        <v>206</v>
      </c>
      <c r="B454" s="400" t="s">
        <v>1132</v>
      </c>
      <c r="C454" s="399">
        <f>SUM(C455,C460,C468,C474,C478,C483,C488,C495,C499,C503)</f>
        <v>665</v>
      </c>
    </row>
    <row r="455" spans="1:3" s="391" customFormat="1" ht="16.5" customHeight="1">
      <c r="A455" s="398">
        <v>20601</v>
      </c>
      <c r="B455" s="400" t="s">
        <v>1133</v>
      </c>
      <c r="C455" s="399">
        <f>SUM(C456:C459)</f>
        <v>45</v>
      </c>
    </row>
    <row r="456" spans="1:3" s="391" customFormat="1" ht="16.5" customHeight="1">
      <c r="A456" s="398">
        <v>2060101</v>
      </c>
      <c r="B456" s="398" t="s">
        <v>841</v>
      </c>
      <c r="C456" s="399">
        <v>38</v>
      </c>
    </row>
    <row r="457" spans="1:3" s="391" customFormat="1" ht="16.5" customHeight="1">
      <c r="A457" s="398">
        <v>2060102</v>
      </c>
      <c r="B457" s="398" t="s">
        <v>842</v>
      </c>
      <c r="C457" s="399">
        <v>0</v>
      </c>
    </row>
    <row r="458" spans="1:3" s="391" customFormat="1" ht="16.5" customHeight="1">
      <c r="A458" s="398">
        <v>2060103</v>
      </c>
      <c r="B458" s="398" t="s">
        <v>843</v>
      </c>
      <c r="C458" s="399">
        <v>0</v>
      </c>
    </row>
    <row r="459" spans="1:3" s="391" customFormat="1" ht="16.5" customHeight="1">
      <c r="A459" s="398">
        <v>2060199</v>
      </c>
      <c r="B459" s="398" t="s">
        <v>1134</v>
      </c>
      <c r="C459" s="399">
        <v>7</v>
      </c>
    </row>
    <row r="460" spans="1:3" s="391" customFormat="1" ht="16.5" customHeight="1">
      <c r="A460" s="398">
        <v>20602</v>
      </c>
      <c r="B460" s="400" t="s">
        <v>1135</v>
      </c>
      <c r="C460" s="399">
        <f>SUM(C461:C467)</f>
        <v>0</v>
      </c>
    </row>
    <row r="461" spans="1:3" s="391" customFormat="1" ht="16.5" customHeight="1">
      <c r="A461" s="398">
        <v>2060201</v>
      </c>
      <c r="B461" s="398" t="s">
        <v>1136</v>
      </c>
      <c r="C461" s="399">
        <v>0</v>
      </c>
    </row>
    <row r="462" spans="1:3" s="391" customFormat="1" ht="16.5" customHeight="1">
      <c r="A462" s="398">
        <v>2060203</v>
      </c>
      <c r="B462" s="398" t="s">
        <v>1137</v>
      </c>
      <c r="C462" s="399">
        <v>0</v>
      </c>
    </row>
    <row r="463" spans="1:3" s="391" customFormat="1" ht="16.5" customHeight="1">
      <c r="A463" s="398">
        <v>2060204</v>
      </c>
      <c r="B463" s="398" t="s">
        <v>1138</v>
      </c>
      <c r="C463" s="399">
        <v>0</v>
      </c>
    </row>
    <row r="464" spans="1:3" s="391" customFormat="1" ht="16.5" customHeight="1">
      <c r="A464" s="398">
        <v>2060205</v>
      </c>
      <c r="B464" s="398" t="s">
        <v>1139</v>
      </c>
      <c r="C464" s="399">
        <v>0</v>
      </c>
    </row>
    <row r="465" spans="1:3" s="391" customFormat="1" ht="16.5" customHeight="1">
      <c r="A465" s="398">
        <v>2060206</v>
      </c>
      <c r="B465" s="398" t="s">
        <v>1140</v>
      </c>
      <c r="C465" s="399">
        <v>0</v>
      </c>
    </row>
    <row r="466" spans="1:3" s="391" customFormat="1" ht="16.5" customHeight="1">
      <c r="A466" s="398">
        <v>2060207</v>
      </c>
      <c r="B466" s="398" t="s">
        <v>1141</v>
      </c>
      <c r="C466" s="399">
        <v>0</v>
      </c>
    </row>
    <row r="467" spans="1:3" s="391" customFormat="1" ht="16.5" customHeight="1">
      <c r="A467" s="398">
        <v>2060299</v>
      </c>
      <c r="B467" s="398" t="s">
        <v>1142</v>
      </c>
      <c r="C467" s="399">
        <v>0</v>
      </c>
    </row>
    <row r="468" spans="1:3" s="391" customFormat="1" ht="16.5" customHeight="1">
      <c r="A468" s="398">
        <v>20603</v>
      </c>
      <c r="B468" s="400" t="s">
        <v>1143</v>
      </c>
      <c r="C468" s="399">
        <f>SUM(C469:C473)</f>
        <v>0</v>
      </c>
    </row>
    <row r="469" spans="1:3" s="391" customFormat="1" ht="16.5" customHeight="1">
      <c r="A469" s="398">
        <v>2060301</v>
      </c>
      <c r="B469" s="398" t="s">
        <v>1136</v>
      </c>
      <c r="C469" s="399">
        <v>0</v>
      </c>
    </row>
    <row r="470" spans="1:3" s="391" customFormat="1" ht="16.5" customHeight="1">
      <c r="A470" s="398">
        <v>2060302</v>
      </c>
      <c r="B470" s="398" t="s">
        <v>1144</v>
      </c>
      <c r="C470" s="399">
        <v>0</v>
      </c>
    </row>
    <row r="471" spans="1:3" s="391" customFormat="1" ht="16.5" customHeight="1">
      <c r="A471" s="398">
        <v>2060303</v>
      </c>
      <c r="B471" s="398" t="s">
        <v>1145</v>
      </c>
      <c r="C471" s="399">
        <v>0</v>
      </c>
    </row>
    <row r="472" spans="1:3" s="391" customFormat="1" ht="16.5" customHeight="1">
      <c r="A472" s="398">
        <v>2060304</v>
      </c>
      <c r="B472" s="398" t="s">
        <v>1146</v>
      </c>
      <c r="C472" s="399">
        <v>0</v>
      </c>
    </row>
    <row r="473" spans="1:3" s="391" customFormat="1" ht="16.5" customHeight="1">
      <c r="A473" s="398">
        <v>2060399</v>
      </c>
      <c r="B473" s="398" t="s">
        <v>1147</v>
      </c>
      <c r="C473" s="399">
        <v>0</v>
      </c>
    </row>
    <row r="474" spans="1:3" s="391" customFormat="1" ht="16.5" customHeight="1">
      <c r="A474" s="398">
        <v>20604</v>
      </c>
      <c r="B474" s="400" t="s">
        <v>1148</v>
      </c>
      <c r="C474" s="399">
        <f>SUM(C475:C477)</f>
        <v>108</v>
      </c>
    </row>
    <row r="475" spans="1:3" s="391" customFormat="1" ht="16.5" customHeight="1">
      <c r="A475" s="398">
        <v>2060401</v>
      </c>
      <c r="B475" s="398" t="s">
        <v>1136</v>
      </c>
      <c r="C475" s="399">
        <v>0</v>
      </c>
    </row>
    <row r="476" spans="1:3" s="391" customFormat="1" ht="16.5" customHeight="1">
      <c r="A476" s="398">
        <v>2060404</v>
      </c>
      <c r="B476" s="398" t="s">
        <v>1149</v>
      </c>
      <c r="C476" s="399">
        <v>108</v>
      </c>
    </row>
    <row r="477" spans="1:3" s="391" customFormat="1" ht="16.5" customHeight="1">
      <c r="A477" s="398">
        <v>2060499</v>
      </c>
      <c r="B477" s="398" t="s">
        <v>1150</v>
      </c>
      <c r="C477" s="399">
        <v>0</v>
      </c>
    </row>
    <row r="478" spans="1:3" s="391" customFormat="1" ht="16.5" customHeight="1">
      <c r="A478" s="398">
        <v>20605</v>
      </c>
      <c r="B478" s="400" t="s">
        <v>1151</v>
      </c>
      <c r="C478" s="399">
        <f>SUM(C479:C482)</f>
        <v>0</v>
      </c>
    </row>
    <row r="479" spans="1:3" s="391" customFormat="1" ht="16.5" customHeight="1">
      <c r="A479" s="398">
        <v>2060501</v>
      </c>
      <c r="B479" s="398" t="s">
        <v>1136</v>
      </c>
      <c r="C479" s="399">
        <v>0</v>
      </c>
    </row>
    <row r="480" spans="1:3" s="391" customFormat="1" ht="16.5" customHeight="1">
      <c r="A480" s="398">
        <v>2060502</v>
      </c>
      <c r="B480" s="398" t="s">
        <v>1152</v>
      </c>
      <c r="C480" s="399">
        <v>0</v>
      </c>
    </row>
    <row r="481" spans="1:3" s="391" customFormat="1" ht="16.5" customHeight="1">
      <c r="A481" s="398">
        <v>2060503</v>
      </c>
      <c r="B481" s="398" t="s">
        <v>1153</v>
      </c>
      <c r="C481" s="399">
        <v>0</v>
      </c>
    </row>
    <row r="482" spans="1:3" s="391" customFormat="1" ht="16.5" customHeight="1">
      <c r="A482" s="398">
        <v>2060599</v>
      </c>
      <c r="B482" s="398" t="s">
        <v>1154</v>
      </c>
      <c r="C482" s="399">
        <v>0</v>
      </c>
    </row>
    <row r="483" spans="1:3" s="391" customFormat="1" ht="16.5" customHeight="1">
      <c r="A483" s="398">
        <v>20606</v>
      </c>
      <c r="B483" s="400" t="s">
        <v>1155</v>
      </c>
      <c r="C483" s="399">
        <f>SUM(C484:C487)</f>
        <v>0</v>
      </c>
    </row>
    <row r="484" spans="1:3" s="391" customFormat="1" ht="16.5" customHeight="1">
      <c r="A484" s="398">
        <v>2060601</v>
      </c>
      <c r="B484" s="398" t="s">
        <v>1156</v>
      </c>
      <c r="C484" s="399">
        <v>0</v>
      </c>
    </row>
    <row r="485" spans="1:3" s="391" customFormat="1" ht="16.5" customHeight="1">
      <c r="A485" s="398">
        <v>2060602</v>
      </c>
      <c r="B485" s="398" t="s">
        <v>1157</v>
      </c>
      <c r="C485" s="399">
        <v>0</v>
      </c>
    </row>
    <row r="486" spans="1:3" s="391" customFormat="1" ht="16.5" customHeight="1">
      <c r="A486" s="398">
        <v>2060603</v>
      </c>
      <c r="B486" s="398" t="s">
        <v>1158</v>
      </c>
      <c r="C486" s="399">
        <v>0</v>
      </c>
    </row>
    <row r="487" spans="1:3" s="391" customFormat="1" ht="16.5" customHeight="1">
      <c r="A487" s="398">
        <v>2060699</v>
      </c>
      <c r="B487" s="398" t="s">
        <v>1159</v>
      </c>
      <c r="C487" s="399">
        <v>0</v>
      </c>
    </row>
    <row r="488" spans="1:3" s="391" customFormat="1" ht="16.5" customHeight="1">
      <c r="A488" s="398">
        <v>20607</v>
      </c>
      <c r="B488" s="400" t="s">
        <v>1160</v>
      </c>
      <c r="C488" s="399">
        <f>SUM(C489:C494)</f>
        <v>37</v>
      </c>
    </row>
    <row r="489" spans="1:3" s="391" customFormat="1" ht="16.5" customHeight="1">
      <c r="A489" s="398">
        <v>2060701</v>
      </c>
      <c r="B489" s="398" t="s">
        <v>1136</v>
      </c>
      <c r="C489" s="399">
        <v>0</v>
      </c>
    </row>
    <row r="490" spans="1:3" s="391" customFormat="1" ht="16.5" customHeight="1">
      <c r="A490" s="398">
        <v>2060702</v>
      </c>
      <c r="B490" s="398" t="s">
        <v>1161</v>
      </c>
      <c r="C490" s="399">
        <v>0</v>
      </c>
    </row>
    <row r="491" spans="1:3" s="391" customFormat="1" ht="16.5" customHeight="1">
      <c r="A491" s="398">
        <v>2060703</v>
      </c>
      <c r="B491" s="398" t="s">
        <v>1162</v>
      </c>
      <c r="C491" s="399">
        <v>0</v>
      </c>
    </row>
    <row r="492" spans="1:3" s="391" customFormat="1" ht="16.5" customHeight="1">
      <c r="A492" s="398">
        <v>2060704</v>
      </c>
      <c r="B492" s="398" t="s">
        <v>1163</v>
      </c>
      <c r="C492" s="399">
        <v>0</v>
      </c>
    </row>
    <row r="493" spans="1:3" s="391" customFormat="1" ht="16.5" customHeight="1">
      <c r="A493" s="398">
        <v>2060705</v>
      </c>
      <c r="B493" s="398" t="s">
        <v>1164</v>
      </c>
      <c r="C493" s="399">
        <v>0</v>
      </c>
    </row>
    <row r="494" spans="1:3" s="391" customFormat="1" ht="16.5" customHeight="1">
      <c r="A494" s="398">
        <v>2060799</v>
      </c>
      <c r="B494" s="398" t="s">
        <v>1165</v>
      </c>
      <c r="C494" s="399">
        <v>37</v>
      </c>
    </row>
    <row r="495" spans="1:3" s="391" customFormat="1" ht="16.5" customHeight="1">
      <c r="A495" s="398">
        <v>20608</v>
      </c>
      <c r="B495" s="400" t="s">
        <v>1166</v>
      </c>
      <c r="C495" s="399">
        <f>SUM(C496:C498)</f>
        <v>0</v>
      </c>
    </row>
    <row r="496" spans="1:3" s="391" customFormat="1" ht="16.5" customHeight="1">
      <c r="A496" s="398">
        <v>2060801</v>
      </c>
      <c r="B496" s="398" t="s">
        <v>1167</v>
      </c>
      <c r="C496" s="399">
        <v>0</v>
      </c>
    </row>
    <row r="497" spans="1:3" s="391" customFormat="1" ht="16.5" customHeight="1">
      <c r="A497" s="398">
        <v>2060802</v>
      </c>
      <c r="B497" s="398" t="s">
        <v>1168</v>
      </c>
      <c r="C497" s="399">
        <v>0</v>
      </c>
    </row>
    <row r="498" spans="1:3" s="391" customFormat="1" ht="16.5" customHeight="1">
      <c r="A498" s="398">
        <v>2060899</v>
      </c>
      <c r="B498" s="398" t="s">
        <v>1169</v>
      </c>
      <c r="C498" s="399">
        <v>0</v>
      </c>
    </row>
    <row r="499" spans="1:3" s="391" customFormat="1" ht="16.5" customHeight="1">
      <c r="A499" s="398">
        <v>20609</v>
      </c>
      <c r="B499" s="400" t="s">
        <v>1170</v>
      </c>
      <c r="C499" s="399">
        <f>SUM(C500:C502)</f>
        <v>0</v>
      </c>
    </row>
    <row r="500" spans="1:3" s="391" customFormat="1" ht="16.5" customHeight="1">
      <c r="A500" s="398">
        <v>2060901</v>
      </c>
      <c r="B500" s="398" t="s">
        <v>1171</v>
      </c>
      <c r="C500" s="399">
        <v>0</v>
      </c>
    </row>
    <row r="501" spans="1:3" s="391" customFormat="1" ht="16.5" customHeight="1">
      <c r="A501" s="398">
        <v>2060902</v>
      </c>
      <c r="B501" s="398" t="s">
        <v>1172</v>
      </c>
      <c r="C501" s="399">
        <v>0</v>
      </c>
    </row>
    <row r="502" spans="1:3" s="391" customFormat="1" ht="16.5" customHeight="1">
      <c r="A502" s="398">
        <v>2060999</v>
      </c>
      <c r="B502" s="398" t="s">
        <v>1173</v>
      </c>
      <c r="C502" s="399">
        <v>0</v>
      </c>
    </row>
    <row r="503" spans="1:3" s="391" customFormat="1" ht="16.5" customHeight="1">
      <c r="A503" s="398">
        <v>20699</v>
      </c>
      <c r="B503" s="400" t="s">
        <v>1174</v>
      </c>
      <c r="C503" s="399">
        <f>SUM(C504:C507)</f>
        <v>475</v>
      </c>
    </row>
    <row r="504" spans="1:3" s="391" customFormat="1" ht="16.5" customHeight="1">
      <c r="A504" s="398">
        <v>2069901</v>
      </c>
      <c r="B504" s="398" t="s">
        <v>1175</v>
      </c>
      <c r="C504" s="399">
        <v>0</v>
      </c>
    </row>
    <row r="505" spans="1:3" s="391" customFormat="1" ht="16.5" customHeight="1">
      <c r="A505" s="398">
        <v>2069902</v>
      </c>
      <c r="B505" s="398" t="s">
        <v>1176</v>
      </c>
      <c r="C505" s="399">
        <v>0</v>
      </c>
    </row>
    <row r="506" spans="1:3" s="391" customFormat="1" ht="16.5" customHeight="1">
      <c r="A506" s="398">
        <v>2069903</v>
      </c>
      <c r="B506" s="398" t="s">
        <v>1177</v>
      </c>
      <c r="C506" s="399">
        <v>0</v>
      </c>
    </row>
    <row r="507" spans="1:3" s="391" customFormat="1" ht="16.5" customHeight="1">
      <c r="A507" s="398">
        <v>2069999</v>
      </c>
      <c r="B507" s="398" t="s">
        <v>1178</v>
      </c>
      <c r="C507" s="399">
        <v>475</v>
      </c>
    </row>
    <row r="508" spans="1:3" s="391" customFormat="1" ht="16.5" customHeight="1">
      <c r="A508" s="398">
        <v>207</v>
      </c>
      <c r="B508" s="400" t="s">
        <v>1179</v>
      </c>
      <c r="C508" s="399">
        <f>SUM(C509,C525,C533,C544,C553,C561)</f>
        <v>3108</v>
      </c>
    </row>
    <row r="509" spans="1:3" s="391" customFormat="1" ht="16.5" customHeight="1">
      <c r="A509" s="398">
        <v>20701</v>
      </c>
      <c r="B509" s="400" t="s">
        <v>1180</v>
      </c>
      <c r="C509" s="399">
        <f>SUM(C510:C524)</f>
        <v>1577</v>
      </c>
    </row>
    <row r="510" spans="1:3" s="391" customFormat="1" ht="16.5" customHeight="1">
      <c r="A510" s="398">
        <v>2070101</v>
      </c>
      <c r="B510" s="398" t="s">
        <v>841</v>
      </c>
      <c r="C510" s="399">
        <v>519</v>
      </c>
    </row>
    <row r="511" spans="1:3" s="391" customFormat="1" ht="16.5" customHeight="1">
      <c r="A511" s="398">
        <v>2070102</v>
      </c>
      <c r="B511" s="398" t="s">
        <v>842</v>
      </c>
      <c r="C511" s="399">
        <v>48</v>
      </c>
    </row>
    <row r="512" spans="1:3" s="391" customFormat="1" ht="16.5" customHeight="1">
      <c r="A512" s="398">
        <v>2070103</v>
      </c>
      <c r="B512" s="398" t="s">
        <v>843</v>
      </c>
      <c r="C512" s="399">
        <v>0</v>
      </c>
    </row>
    <row r="513" spans="1:3" s="391" customFormat="1" ht="16.5" customHeight="1">
      <c r="A513" s="398">
        <v>2070104</v>
      </c>
      <c r="B513" s="398" t="s">
        <v>1181</v>
      </c>
      <c r="C513" s="399">
        <v>0</v>
      </c>
    </row>
    <row r="514" spans="1:3" s="391" customFormat="1" ht="16.5" customHeight="1">
      <c r="A514" s="398">
        <v>2070105</v>
      </c>
      <c r="B514" s="398" t="s">
        <v>1182</v>
      </c>
      <c r="C514" s="399">
        <v>0</v>
      </c>
    </row>
    <row r="515" spans="1:3" s="391" customFormat="1" ht="16.5" customHeight="1">
      <c r="A515" s="398">
        <v>2070106</v>
      </c>
      <c r="B515" s="398" t="s">
        <v>1183</v>
      </c>
      <c r="C515" s="399">
        <v>0</v>
      </c>
    </row>
    <row r="516" spans="1:3" s="391" customFormat="1" ht="16.5" customHeight="1">
      <c r="A516" s="398">
        <v>2070107</v>
      </c>
      <c r="B516" s="398" t="s">
        <v>1184</v>
      </c>
      <c r="C516" s="399">
        <v>0</v>
      </c>
    </row>
    <row r="517" spans="1:3" s="391" customFormat="1" ht="16.5" customHeight="1">
      <c r="A517" s="398">
        <v>2070108</v>
      </c>
      <c r="B517" s="398" t="s">
        <v>1185</v>
      </c>
      <c r="C517" s="399">
        <v>0</v>
      </c>
    </row>
    <row r="518" spans="1:3" s="391" customFormat="1" ht="16.5" customHeight="1">
      <c r="A518" s="398">
        <v>2070109</v>
      </c>
      <c r="B518" s="398" t="s">
        <v>1186</v>
      </c>
      <c r="C518" s="399">
        <v>32</v>
      </c>
    </row>
    <row r="519" spans="1:3" s="391" customFormat="1" ht="16.5" customHeight="1">
      <c r="A519" s="398">
        <v>2070110</v>
      </c>
      <c r="B519" s="398" t="s">
        <v>1187</v>
      </c>
      <c r="C519" s="399">
        <v>0</v>
      </c>
    </row>
    <row r="520" spans="1:3" s="391" customFormat="1" ht="16.5" customHeight="1">
      <c r="A520" s="398">
        <v>2070111</v>
      </c>
      <c r="B520" s="398" t="s">
        <v>1188</v>
      </c>
      <c r="C520" s="399">
        <v>37</v>
      </c>
    </row>
    <row r="521" spans="1:3" s="391" customFormat="1" ht="16.5" customHeight="1">
      <c r="A521" s="398">
        <v>2070112</v>
      </c>
      <c r="B521" s="398" t="s">
        <v>1189</v>
      </c>
      <c r="C521" s="399">
        <v>0</v>
      </c>
    </row>
    <row r="522" spans="1:3" s="391" customFormat="1" ht="16.5" customHeight="1">
      <c r="A522" s="398">
        <v>2070113</v>
      </c>
      <c r="B522" s="398" t="s">
        <v>1190</v>
      </c>
      <c r="C522" s="399">
        <v>9</v>
      </c>
    </row>
    <row r="523" spans="1:3" s="391" customFormat="1" ht="16.5" customHeight="1">
      <c r="A523" s="398">
        <v>2070114</v>
      </c>
      <c r="B523" s="398" t="s">
        <v>1191</v>
      </c>
      <c r="C523" s="399">
        <v>60</v>
      </c>
    </row>
    <row r="524" spans="1:3" s="391" customFormat="1" ht="16.5" customHeight="1">
      <c r="A524" s="398">
        <v>2070199</v>
      </c>
      <c r="B524" s="398" t="s">
        <v>1192</v>
      </c>
      <c r="C524" s="399">
        <v>872</v>
      </c>
    </row>
    <row r="525" spans="1:3" s="391" customFormat="1" ht="16.5" customHeight="1">
      <c r="A525" s="398">
        <v>20702</v>
      </c>
      <c r="B525" s="400" t="s">
        <v>1193</v>
      </c>
      <c r="C525" s="399">
        <f>SUM(C526:C532)</f>
        <v>25</v>
      </c>
    </row>
    <row r="526" spans="1:3" s="391" customFormat="1" ht="16.5" customHeight="1">
      <c r="A526" s="398">
        <v>2070201</v>
      </c>
      <c r="B526" s="398" t="s">
        <v>841</v>
      </c>
      <c r="C526" s="399">
        <v>0</v>
      </c>
    </row>
    <row r="527" spans="1:3" s="391" customFormat="1" ht="16.5" customHeight="1">
      <c r="A527" s="398">
        <v>2070202</v>
      </c>
      <c r="B527" s="398" t="s">
        <v>842</v>
      </c>
      <c r="C527" s="399">
        <v>0</v>
      </c>
    </row>
    <row r="528" spans="1:3" s="391" customFormat="1" ht="16.5" customHeight="1">
      <c r="A528" s="398">
        <v>2070203</v>
      </c>
      <c r="B528" s="398" t="s">
        <v>843</v>
      </c>
      <c r="C528" s="399">
        <v>0</v>
      </c>
    </row>
    <row r="529" spans="1:3" s="391" customFormat="1" ht="16.5" customHeight="1">
      <c r="A529" s="398">
        <v>2070204</v>
      </c>
      <c r="B529" s="398" t="s">
        <v>1194</v>
      </c>
      <c r="C529" s="399">
        <v>0</v>
      </c>
    </row>
    <row r="530" spans="1:3" s="391" customFormat="1" ht="16.5" customHeight="1">
      <c r="A530" s="398">
        <v>2070205</v>
      </c>
      <c r="B530" s="398" t="s">
        <v>1195</v>
      </c>
      <c r="C530" s="399">
        <v>25</v>
      </c>
    </row>
    <row r="531" spans="1:3" s="391" customFormat="1" ht="16.5" customHeight="1">
      <c r="A531" s="398">
        <v>2070206</v>
      </c>
      <c r="B531" s="398" t="s">
        <v>1196</v>
      </c>
      <c r="C531" s="399">
        <v>0</v>
      </c>
    </row>
    <row r="532" spans="1:3" s="391" customFormat="1" ht="16.5" customHeight="1">
      <c r="A532" s="398">
        <v>2070299</v>
      </c>
      <c r="B532" s="398" t="s">
        <v>1197</v>
      </c>
      <c r="C532" s="399">
        <v>0</v>
      </c>
    </row>
    <row r="533" spans="1:3" s="391" customFormat="1" ht="16.5" customHeight="1">
      <c r="A533" s="398">
        <v>20703</v>
      </c>
      <c r="B533" s="400" t="s">
        <v>1198</v>
      </c>
      <c r="C533" s="399">
        <f>SUM(C534:C543)</f>
        <v>131</v>
      </c>
    </row>
    <row r="534" spans="1:3" s="391" customFormat="1" ht="16.5" customHeight="1">
      <c r="A534" s="398">
        <v>2070301</v>
      </c>
      <c r="B534" s="398" t="s">
        <v>841</v>
      </c>
      <c r="C534" s="399">
        <v>0</v>
      </c>
    </row>
    <row r="535" spans="1:3" s="391" customFormat="1" ht="16.5" customHeight="1">
      <c r="A535" s="398">
        <v>2070302</v>
      </c>
      <c r="B535" s="398" t="s">
        <v>842</v>
      </c>
      <c r="C535" s="399">
        <v>0</v>
      </c>
    </row>
    <row r="536" spans="1:3" s="391" customFormat="1" ht="16.5" customHeight="1">
      <c r="A536" s="398">
        <v>2070303</v>
      </c>
      <c r="B536" s="398" t="s">
        <v>843</v>
      </c>
      <c r="C536" s="399">
        <v>0</v>
      </c>
    </row>
    <row r="537" spans="1:3" s="391" customFormat="1" ht="16.5" customHeight="1">
      <c r="A537" s="398">
        <v>2070304</v>
      </c>
      <c r="B537" s="398" t="s">
        <v>1199</v>
      </c>
      <c r="C537" s="399">
        <v>0</v>
      </c>
    </row>
    <row r="538" spans="1:3" s="391" customFormat="1" ht="16.5" customHeight="1">
      <c r="A538" s="398">
        <v>2070305</v>
      </c>
      <c r="B538" s="398" t="s">
        <v>1200</v>
      </c>
      <c r="C538" s="399">
        <v>0</v>
      </c>
    </row>
    <row r="539" spans="1:3" s="391" customFormat="1" ht="16.5" customHeight="1">
      <c r="A539" s="398">
        <v>2070306</v>
      </c>
      <c r="B539" s="398" t="s">
        <v>1201</v>
      </c>
      <c r="C539" s="399">
        <v>0</v>
      </c>
    </row>
    <row r="540" spans="1:3" s="391" customFormat="1" ht="16.5" customHeight="1">
      <c r="A540" s="398">
        <v>2070307</v>
      </c>
      <c r="B540" s="398" t="s">
        <v>1202</v>
      </c>
      <c r="C540" s="399">
        <v>100</v>
      </c>
    </row>
    <row r="541" spans="1:3" s="391" customFormat="1" ht="16.5" customHeight="1">
      <c r="A541" s="398">
        <v>2070308</v>
      </c>
      <c r="B541" s="398" t="s">
        <v>1203</v>
      </c>
      <c r="C541" s="399">
        <v>30</v>
      </c>
    </row>
    <row r="542" spans="1:3" s="391" customFormat="1" ht="16.5" customHeight="1">
      <c r="A542" s="398">
        <v>2070309</v>
      </c>
      <c r="B542" s="398" t="s">
        <v>1204</v>
      </c>
      <c r="C542" s="399">
        <v>0</v>
      </c>
    </row>
    <row r="543" spans="1:3" s="391" customFormat="1" ht="16.5" customHeight="1">
      <c r="A543" s="398">
        <v>2070399</v>
      </c>
      <c r="B543" s="398" t="s">
        <v>1205</v>
      </c>
      <c r="C543" s="399">
        <v>1</v>
      </c>
    </row>
    <row r="544" spans="1:3" s="391" customFormat="1" ht="16.5" customHeight="1">
      <c r="A544" s="398">
        <v>20706</v>
      </c>
      <c r="B544" s="401" t="s">
        <v>1206</v>
      </c>
      <c r="C544" s="399">
        <f>SUM(C545:C552)</f>
        <v>13</v>
      </c>
    </row>
    <row r="545" spans="1:3" s="391" customFormat="1" ht="16.5" customHeight="1">
      <c r="A545" s="398">
        <v>2070601</v>
      </c>
      <c r="B545" s="402" t="s">
        <v>841</v>
      </c>
      <c r="C545" s="399">
        <v>0</v>
      </c>
    </row>
    <row r="546" spans="1:3" s="391" customFormat="1" ht="16.5" customHeight="1">
      <c r="A546" s="398">
        <v>2070602</v>
      </c>
      <c r="B546" s="402" t="s">
        <v>842</v>
      </c>
      <c r="C546" s="399">
        <v>0</v>
      </c>
    </row>
    <row r="547" spans="1:3" s="391" customFormat="1" ht="16.5" customHeight="1">
      <c r="A547" s="398">
        <v>2070603</v>
      </c>
      <c r="B547" s="402" t="s">
        <v>843</v>
      </c>
      <c r="C547" s="399">
        <v>0</v>
      </c>
    </row>
    <row r="548" spans="1:3" s="391" customFormat="1" ht="16.5" customHeight="1">
      <c r="A548" s="398">
        <v>2070604</v>
      </c>
      <c r="B548" s="402" t="s">
        <v>1207</v>
      </c>
      <c r="C548" s="399">
        <v>0</v>
      </c>
    </row>
    <row r="549" spans="1:3" s="391" customFormat="1" ht="16.5" customHeight="1">
      <c r="A549" s="398">
        <v>2070605</v>
      </c>
      <c r="B549" s="402" t="s">
        <v>1208</v>
      </c>
      <c r="C549" s="399">
        <v>0</v>
      </c>
    </row>
    <row r="550" spans="1:3" s="391" customFormat="1" ht="16.5" customHeight="1">
      <c r="A550" s="398">
        <v>2070606</v>
      </c>
      <c r="B550" s="402" t="s">
        <v>1209</v>
      </c>
      <c r="C550" s="399">
        <v>0</v>
      </c>
    </row>
    <row r="551" spans="1:3" s="391" customFormat="1" ht="16.5" customHeight="1">
      <c r="A551" s="398">
        <v>2070607</v>
      </c>
      <c r="B551" s="402" t="s">
        <v>1210</v>
      </c>
      <c r="C551" s="399">
        <v>8</v>
      </c>
    </row>
    <row r="552" spans="1:3" s="391" customFormat="1" ht="16.5" customHeight="1">
      <c r="A552" s="398">
        <v>2070699</v>
      </c>
      <c r="B552" s="402" t="s">
        <v>1211</v>
      </c>
      <c r="C552" s="399">
        <v>5</v>
      </c>
    </row>
    <row r="553" spans="1:3" s="391" customFormat="1" ht="16.5" customHeight="1">
      <c r="A553" s="398">
        <v>20708</v>
      </c>
      <c r="B553" s="401" t="s">
        <v>1212</v>
      </c>
      <c r="C553" s="399">
        <f>SUM(C554:C560)</f>
        <v>683</v>
      </c>
    </row>
    <row r="554" spans="1:3" s="391" customFormat="1" ht="16.5" customHeight="1">
      <c r="A554" s="398">
        <v>2070801</v>
      </c>
      <c r="B554" s="402" t="s">
        <v>841</v>
      </c>
      <c r="C554" s="399">
        <v>331</v>
      </c>
    </row>
    <row r="555" spans="1:3" s="391" customFormat="1" ht="16.5" customHeight="1">
      <c r="A555" s="398">
        <v>2070802</v>
      </c>
      <c r="B555" s="402" t="s">
        <v>842</v>
      </c>
      <c r="C555" s="399">
        <v>0</v>
      </c>
    </row>
    <row r="556" spans="1:3" s="391" customFormat="1" ht="16.5" customHeight="1">
      <c r="A556" s="398">
        <v>2070803</v>
      </c>
      <c r="B556" s="402" t="s">
        <v>843</v>
      </c>
      <c r="C556" s="399">
        <v>0</v>
      </c>
    </row>
    <row r="557" spans="1:3" s="391" customFormat="1" ht="16.5" customHeight="1">
      <c r="A557" s="398">
        <v>2070804</v>
      </c>
      <c r="B557" s="402" t="s">
        <v>1213</v>
      </c>
      <c r="C557" s="399">
        <v>8</v>
      </c>
    </row>
    <row r="558" spans="1:3" s="391" customFormat="1" ht="16.5" customHeight="1">
      <c r="A558" s="398">
        <v>2070805</v>
      </c>
      <c r="B558" s="402" t="s">
        <v>1214</v>
      </c>
      <c r="C558" s="399">
        <v>0</v>
      </c>
    </row>
    <row r="559" spans="1:3" s="391" customFormat="1" ht="16.5" customHeight="1">
      <c r="A559" s="398">
        <v>2070806</v>
      </c>
      <c r="B559" s="402" t="s">
        <v>1215</v>
      </c>
      <c r="C559" s="399">
        <v>0</v>
      </c>
    </row>
    <row r="560" spans="1:3" s="391" customFormat="1" ht="16.5" customHeight="1">
      <c r="A560" s="398">
        <v>2070899</v>
      </c>
      <c r="B560" s="402" t="s">
        <v>1216</v>
      </c>
      <c r="C560" s="399">
        <v>344</v>
      </c>
    </row>
    <row r="561" spans="1:3" s="391" customFormat="1" ht="16.5" customHeight="1">
      <c r="A561" s="398">
        <v>20799</v>
      </c>
      <c r="B561" s="400" t="s">
        <v>1217</v>
      </c>
      <c r="C561" s="399">
        <f>SUM(C562:C564)</f>
        <v>679</v>
      </c>
    </row>
    <row r="562" spans="1:3" s="391" customFormat="1" ht="16.5" customHeight="1">
      <c r="A562" s="398">
        <v>2079902</v>
      </c>
      <c r="B562" s="398" t="s">
        <v>1218</v>
      </c>
      <c r="C562" s="399">
        <v>5</v>
      </c>
    </row>
    <row r="563" spans="1:3" s="391" customFormat="1" ht="16.5" customHeight="1">
      <c r="A563" s="398">
        <v>2079903</v>
      </c>
      <c r="B563" s="398" t="s">
        <v>1219</v>
      </c>
      <c r="C563" s="399">
        <v>403</v>
      </c>
    </row>
    <row r="564" spans="1:3" s="391" customFormat="1" ht="16.5" customHeight="1">
      <c r="A564" s="398">
        <v>2079999</v>
      </c>
      <c r="B564" s="398" t="s">
        <v>1220</v>
      </c>
      <c r="C564" s="399">
        <v>271</v>
      </c>
    </row>
    <row r="565" spans="1:3" s="391" customFormat="1" ht="16.5" customHeight="1">
      <c r="A565" s="398">
        <v>208</v>
      </c>
      <c r="B565" s="400" t="s">
        <v>1221</v>
      </c>
      <c r="C565" s="399">
        <f>SUM(C566,C580,C588,C590,C598,C602,C612,C620,C627,C635,C644,C649,C652,C655,C658,C661,C664,C668,C673,C681,C684)</f>
        <v>25408</v>
      </c>
    </row>
    <row r="566" spans="1:3" s="391" customFormat="1" ht="16.5" customHeight="1">
      <c r="A566" s="398">
        <v>20801</v>
      </c>
      <c r="B566" s="400" t="s">
        <v>1222</v>
      </c>
      <c r="C566" s="399">
        <f>SUM(C567:C579)</f>
        <v>1403</v>
      </c>
    </row>
    <row r="567" spans="1:3" s="391" customFormat="1" ht="16.5" customHeight="1">
      <c r="A567" s="398">
        <v>2080101</v>
      </c>
      <c r="B567" s="398" t="s">
        <v>841</v>
      </c>
      <c r="C567" s="399">
        <v>571</v>
      </c>
    </row>
    <row r="568" spans="1:3" s="391" customFormat="1" ht="16.5" customHeight="1">
      <c r="A568" s="398">
        <v>2080102</v>
      </c>
      <c r="B568" s="398" t="s">
        <v>842</v>
      </c>
      <c r="C568" s="399">
        <v>0</v>
      </c>
    </row>
    <row r="569" spans="1:3" s="391" customFormat="1" ht="16.5" customHeight="1">
      <c r="A569" s="398">
        <v>2080103</v>
      </c>
      <c r="B569" s="398" t="s">
        <v>843</v>
      </c>
      <c r="C569" s="399">
        <v>32</v>
      </c>
    </row>
    <row r="570" spans="1:3" s="391" customFormat="1" ht="16.5" customHeight="1">
      <c r="A570" s="398">
        <v>2080104</v>
      </c>
      <c r="B570" s="398" t="s">
        <v>1223</v>
      </c>
      <c r="C570" s="399">
        <v>0</v>
      </c>
    </row>
    <row r="571" spans="1:3" s="391" customFormat="1" ht="16.5" customHeight="1">
      <c r="A571" s="398">
        <v>2080105</v>
      </c>
      <c r="B571" s="398" t="s">
        <v>1224</v>
      </c>
      <c r="C571" s="399">
        <v>20</v>
      </c>
    </row>
    <row r="572" spans="1:3" s="391" customFormat="1" ht="16.5" customHeight="1">
      <c r="A572" s="398">
        <v>2080106</v>
      </c>
      <c r="B572" s="398" t="s">
        <v>1225</v>
      </c>
      <c r="C572" s="399">
        <v>70</v>
      </c>
    </row>
    <row r="573" spans="1:3" s="391" customFormat="1" ht="16.5" customHeight="1">
      <c r="A573" s="398">
        <v>2080107</v>
      </c>
      <c r="B573" s="398" t="s">
        <v>1226</v>
      </c>
      <c r="C573" s="399">
        <v>274</v>
      </c>
    </row>
    <row r="574" spans="1:3" s="391" customFormat="1" ht="16.5" customHeight="1">
      <c r="A574" s="398">
        <v>2080108</v>
      </c>
      <c r="B574" s="398" t="s">
        <v>882</v>
      </c>
      <c r="C574" s="399">
        <v>10</v>
      </c>
    </row>
    <row r="575" spans="1:3" s="391" customFormat="1" ht="16.5" customHeight="1">
      <c r="A575" s="398">
        <v>2080109</v>
      </c>
      <c r="B575" s="398" t="s">
        <v>1227</v>
      </c>
      <c r="C575" s="399">
        <v>318</v>
      </c>
    </row>
    <row r="576" spans="1:3" s="391" customFormat="1" ht="16.5" customHeight="1">
      <c r="A576" s="398">
        <v>2080110</v>
      </c>
      <c r="B576" s="398" t="s">
        <v>1228</v>
      </c>
      <c r="C576" s="399">
        <v>0</v>
      </c>
    </row>
    <row r="577" spans="1:3" s="391" customFormat="1" ht="16.5" customHeight="1">
      <c r="A577" s="398">
        <v>2080111</v>
      </c>
      <c r="B577" s="398" t="s">
        <v>1229</v>
      </c>
      <c r="C577" s="399">
        <v>0</v>
      </c>
    </row>
    <row r="578" spans="1:3" s="391" customFormat="1" ht="16.5" customHeight="1">
      <c r="A578" s="398">
        <v>2080112</v>
      </c>
      <c r="B578" s="398" t="s">
        <v>1230</v>
      </c>
      <c r="C578" s="399">
        <v>0</v>
      </c>
    </row>
    <row r="579" spans="1:3" s="391" customFormat="1" ht="16.5" customHeight="1">
      <c r="A579" s="398">
        <v>2080199</v>
      </c>
      <c r="B579" s="398" t="s">
        <v>1231</v>
      </c>
      <c r="C579" s="399">
        <v>108</v>
      </c>
    </row>
    <row r="580" spans="1:3" s="391" customFormat="1" ht="16.5" customHeight="1">
      <c r="A580" s="398">
        <v>20802</v>
      </c>
      <c r="B580" s="400" t="s">
        <v>1232</v>
      </c>
      <c r="C580" s="399">
        <f>SUM(C581:C587)</f>
        <v>329</v>
      </c>
    </row>
    <row r="581" spans="1:3" s="391" customFormat="1" ht="16.5" customHeight="1">
      <c r="A581" s="398">
        <v>2080201</v>
      </c>
      <c r="B581" s="398" t="s">
        <v>841</v>
      </c>
      <c r="C581" s="399">
        <v>329</v>
      </c>
    </row>
    <row r="582" spans="1:3" s="391" customFormat="1" ht="16.5" customHeight="1">
      <c r="A582" s="398">
        <v>2080202</v>
      </c>
      <c r="B582" s="398" t="s">
        <v>842</v>
      </c>
      <c r="C582" s="399">
        <v>0</v>
      </c>
    </row>
    <row r="583" spans="1:3" s="391" customFormat="1" ht="16.5" customHeight="1">
      <c r="A583" s="398">
        <v>2080203</v>
      </c>
      <c r="B583" s="398" t="s">
        <v>843</v>
      </c>
      <c r="C583" s="399">
        <v>0</v>
      </c>
    </row>
    <row r="584" spans="1:3" s="391" customFormat="1" ht="16.5" customHeight="1">
      <c r="A584" s="398">
        <v>2080206</v>
      </c>
      <c r="B584" s="398" t="s">
        <v>1233</v>
      </c>
      <c r="C584" s="399">
        <v>0</v>
      </c>
    </row>
    <row r="585" spans="1:3" s="391" customFormat="1" ht="16.5" customHeight="1">
      <c r="A585" s="398">
        <v>2080207</v>
      </c>
      <c r="B585" s="398" t="s">
        <v>1234</v>
      </c>
      <c r="C585" s="399">
        <v>0</v>
      </c>
    </row>
    <row r="586" spans="1:3" s="391" customFormat="1" ht="16.5" customHeight="1">
      <c r="A586" s="398">
        <v>2080208</v>
      </c>
      <c r="B586" s="398" t="s">
        <v>1235</v>
      </c>
      <c r="C586" s="399">
        <v>0</v>
      </c>
    </row>
    <row r="587" spans="1:3" s="391" customFormat="1" ht="16.5" customHeight="1">
      <c r="A587" s="398">
        <v>2080299</v>
      </c>
      <c r="B587" s="398" t="s">
        <v>1236</v>
      </c>
      <c r="C587" s="399">
        <v>0</v>
      </c>
    </row>
    <row r="588" spans="1:3" s="391" customFormat="1" ht="16.5" customHeight="1">
      <c r="A588" s="398">
        <v>20804</v>
      </c>
      <c r="B588" s="400" t="s">
        <v>1237</v>
      </c>
      <c r="C588" s="399">
        <f>C589</f>
        <v>0</v>
      </c>
    </row>
    <row r="589" spans="1:3" s="391" customFormat="1" ht="16.5" customHeight="1">
      <c r="A589" s="398">
        <v>2080402</v>
      </c>
      <c r="B589" s="398" t="s">
        <v>1238</v>
      </c>
      <c r="C589" s="399">
        <v>0</v>
      </c>
    </row>
    <row r="590" spans="1:3" s="391" customFormat="1" ht="16.5" customHeight="1">
      <c r="A590" s="398">
        <v>20805</v>
      </c>
      <c r="B590" s="400" t="s">
        <v>1239</v>
      </c>
      <c r="C590" s="399">
        <f>SUM(C591:C597)</f>
        <v>3449</v>
      </c>
    </row>
    <row r="591" spans="1:3" s="391" customFormat="1" ht="16.5" customHeight="1">
      <c r="A591" s="398">
        <v>2080501</v>
      </c>
      <c r="B591" s="398" t="s">
        <v>1240</v>
      </c>
      <c r="C591" s="399">
        <v>37</v>
      </c>
    </row>
    <row r="592" spans="1:3" s="391" customFormat="1" ht="16.5" customHeight="1">
      <c r="A592" s="398">
        <v>2080502</v>
      </c>
      <c r="B592" s="398" t="s">
        <v>1241</v>
      </c>
      <c r="C592" s="399">
        <v>79</v>
      </c>
    </row>
    <row r="593" spans="1:3" s="391" customFormat="1" ht="16.5" customHeight="1">
      <c r="A593" s="398">
        <v>2080503</v>
      </c>
      <c r="B593" s="398" t="s">
        <v>1242</v>
      </c>
      <c r="C593" s="399">
        <v>0</v>
      </c>
    </row>
    <row r="594" spans="1:3" s="391" customFormat="1" ht="16.5" customHeight="1">
      <c r="A594" s="398">
        <v>2080505</v>
      </c>
      <c r="B594" s="398" t="s">
        <v>1243</v>
      </c>
      <c r="C594" s="399">
        <v>3072</v>
      </c>
    </row>
    <row r="595" spans="1:3" s="391" customFormat="1" ht="16.5" customHeight="1">
      <c r="A595" s="398">
        <v>2080506</v>
      </c>
      <c r="B595" s="398" t="s">
        <v>1244</v>
      </c>
      <c r="C595" s="399">
        <v>261</v>
      </c>
    </row>
    <row r="596" spans="1:3" s="391" customFormat="1" ht="16.5" customHeight="1">
      <c r="A596" s="398">
        <v>2080507</v>
      </c>
      <c r="B596" s="398" t="s">
        <v>1245</v>
      </c>
      <c r="C596" s="399">
        <v>0</v>
      </c>
    </row>
    <row r="597" spans="1:3" s="391" customFormat="1" ht="16.5" customHeight="1">
      <c r="A597" s="398">
        <v>2080599</v>
      </c>
      <c r="B597" s="398" t="s">
        <v>1246</v>
      </c>
      <c r="C597" s="399">
        <v>0</v>
      </c>
    </row>
    <row r="598" spans="1:3" s="391" customFormat="1" ht="16.5" customHeight="1">
      <c r="A598" s="398">
        <v>20806</v>
      </c>
      <c r="B598" s="400" t="s">
        <v>1247</v>
      </c>
      <c r="C598" s="399">
        <f>SUM(C599:C601)</f>
        <v>11</v>
      </c>
    </row>
    <row r="599" spans="1:3" s="391" customFormat="1" ht="16.5" customHeight="1">
      <c r="A599" s="398">
        <v>2080601</v>
      </c>
      <c r="B599" s="398" t="s">
        <v>1248</v>
      </c>
      <c r="C599" s="399">
        <v>0</v>
      </c>
    </row>
    <row r="600" spans="1:3" s="391" customFormat="1" ht="16.5" customHeight="1">
      <c r="A600" s="398">
        <v>2080602</v>
      </c>
      <c r="B600" s="398" t="s">
        <v>1249</v>
      </c>
      <c r="C600" s="399">
        <v>0</v>
      </c>
    </row>
    <row r="601" spans="1:3" s="391" customFormat="1" ht="16.5" customHeight="1">
      <c r="A601" s="398">
        <v>2080699</v>
      </c>
      <c r="B601" s="398" t="s">
        <v>1250</v>
      </c>
      <c r="C601" s="399">
        <v>11</v>
      </c>
    </row>
    <row r="602" spans="1:3" s="391" customFormat="1" ht="16.5" customHeight="1">
      <c r="A602" s="398">
        <v>20807</v>
      </c>
      <c r="B602" s="400" t="s">
        <v>1251</v>
      </c>
      <c r="C602" s="399">
        <f>SUM(C603:C611)</f>
        <v>1598</v>
      </c>
    </row>
    <row r="603" spans="1:3" s="391" customFormat="1" ht="16.5" customHeight="1">
      <c r="A603" s="398">
        <v>2080701</v>
      </c>
      <c r="B603" s="398" t="s">
        <v>1252</v>
      </c>
      <c r="C603" s="399">
        <v>216</v>
      </c>
    </row>
    <row r="604" spans="1:3" s="391" customFormat="1" ht="16.5" customHeight="1">
      <c r="A604" s="398">
        <v>2080702</v>
      </c>
      <c r="B604" s="398" t="s">
        <v>1253</v>
      </c>
      <c r="C604" s="399">
        <v>20</v>
      </c>
    </row>
    <row r="605" spans="1:3" s="391" customFormat="1" ht="16.5" customHeight="1">
      <c r="A605" s="398">
        <v>2080704</v>
      </c>
      <c r="B605" s="398" t="s">
        <v>1254</v>
      </c>
      <c r="C605" s="399">
        <v>2</v>
      </c>
    </row>
    <row r="606" spans="1:3" s="391" customFormat="1" ht="16.5" customHeight="1">
      <c r="A606" s="398">
        <v>2080705</v>
      </c>
      <c r="B606" s="398" t="s">
        <v>1255</v>
      </c>
      <c r="C606" s="399">
        <v>975</v>
      </c>
    </row>
    <row r="607" spans="1:3" s="391" customFormat="1" ht="16.5" customHeight="1">
      <c r="A607" s="398">
        <v>2080709</v>
      </c>
      <c r="B607" s="398" t="s">
        <v>1256</v>
      </c>
      <c r="C607" s="399">
        <v>29</v>
      </c>
    </row>
    <row r="608" spans="1:3" s="391" customFormat="1" ht="16.5" customHeight="1">
      <c r="A608" s="398">
        <v>2080711</v>
      </c>
      <c r="B608" s="398" t="s">
        <v>1257</v>
      </c>
      <c r="C608" s="399">
        <v>96</v>
      </c>
    </row>
    <row r="609" spans="1:3" s="391" customFormat="1" ht="16.5" customHeight="1">
      <c r="A609" s="398">
        <v>2080712</v>
      </c>
      <c r="B609" s="398" t="s">
        <v>1258</v>
      </c>
      <c r="C609" s="399">
        <v>0</v>
      </c>
    </row>
    <row r="610" spans="1:3" s="391" customFormat="1" ht="16.5" customHeight="1">
      <c r="A610" s="398">
        <v>2080713</v>
      </c>
      <c r="B610" s="398" t="s">
        <v>1259</v>
      </c>
      <c r="C610" s="399">
        <v>0</v>
      </c>
    </row>
    <row r="611" spans="1:3" s="391" customFormat="1" ht="16.5" customHeight="1">
      <c r="A611" s="398">
        <v>2080799</v>
      </c>
      <c r="B611" s="398" t="s">
        <v>1260</v>
      </c>
      <c r="C611" s="399">
        <v>260</v>
      </c>
    </row>
    <row r="612" spans="1:3" s="391" customFormat="1" ht="16.5" customHeight="1">
      <c r="A612" s="398">
        <v>20808</v>
      </c>
      <c r="B612" s="400" t="s">
        <v>1261</v>
      </c>
      <c r="C612" s="399">
        <f>SUM(C613:C619)</f>
        <v>409</v>
      </c>
    </row>
    <row r="613" spans="1:3" s="391" customFormat="1" ht="16.5" customHeight="1">
      <c r="A613" s="398">
        <v>2080801</v>
      </c>
      <c r="B613" s="398" t="s">
        <v>1262</v>
      </c>
      <c r="C613" s="399">
        <v>146</v>
      </c>
    </row>
    <row r="614" spans="1:3" s="391" customFormat="1" ht="16.5" customHeight="1">
      <c r="A614" s="398">
        <v>2080802</v>
      </c>
      <c r="B614" s="398" t="s">
        <v>1263</v>
      </c>
      <c r="C614" s="399">
        <v>0</v>
      </c>
    </row>
    <row r="615" spans="1:3" s="391" customFormat="1" ht="16.5" customHeight="1">
      <c r="A615" s="398">
        <v>2080803</v>
      </c>
      <c r="B615" s="398" t="s">
        <v>1264</v>
      </c>
      <c r="C615" s="399">
        <v>0</v>
      </c>
    </row>
    <row r="616" spans="1:3" s="391" customFormat="1" ht="16.5" customHeight="1">
      <c r="A616" s="398">
        <v>2080804</v>
      </c>
      <c r="B616" s="398" t="s">
        <v>1265</v>
      </c>
      <c r="C616" s="399">
        <v>0</v>
      </c>
    </row>
    <row r="617" spans="1:3" s="391" customFormat="1" ht="16.5" customHeight="1">
      <c r="A617" s="398">
        <v>2080805</v>
      </c>
      <c r="B617" s="398" t="s">
        <v>1266</v>
      </c>
      <c r="C617" s="399">
        <v>263</v>
      </c>
    </row>
    <row r="618" spans="1:3" s="391" customFormat="1" ht="16.5" customHeight="1">
      <c r="A618" s="398">
        <v>2080806</v>
      </c>
      <c r="B618" s="398" t="s">
        <v>1267</v>
      </c>
      <c r="C618" s="399">
        <v>0</v>
      </c>
    </row>
    <row r="619" spans="1:3" s="391" customFormat="1" ht="16.5" customHeight="1">
      <c r="A619" s="398">
        <v>2080899</v>
      </c>
      <c r="B619" s="398" t="s">
        <v>1268</v>
      </c>
      <c r="C619" s="399">
        <v>0</v>
      </c>
    </row>
    <row r="620" spans="1:3" s="391" customFormat="1" ht="16.5" customHeight="1">
      <c r="A620" s="398">
        <v>20809</v>
      </c>
      <c r="B620" s="400" t="s">
        <v>1269</v>
      </c>
      <c r="C620" s="399">
        <f>SUM(C621:C626)</f>
        <v>2539</v>
      </c>
    </row>
    <row r="621" spans="1:3" s="391" customFormat="1" ht="16.5" customHeight="1">
      <c r="A621" s="398">
        <v>2080901</v>
      </c>
      <c r="B621" s="398" t="s">
        <v>1270</v>
      </c>
      <c r="C621" s="399">
        <v>150</v>
      </c>
    </row>
    <row r="622" spans="1:3" s="391" customFormat="1" ht="16.5" customHeight="1">
      <c r="A622" s="398">
        <v>2080902</v>
      </c>
      <c r="B622" s="398" t="s">
        <v>1271</v>
      </c>
      <c r="C622" s="399">
        <v>0</v>
      </c>
    </row>
    <row r="623" spans="1:3" s="391" customFormat="1" ht="16.5" customHeight="1">
      <c r="A623" s="398">
        <v>2080903</v>
      </c>
      <c r="B623" s="398" t="s">
        <v>1272</v>
      </c>
      <c r="C623" s="399">
        <v>0</v>
      </c>
    </row>
    <row r="624" spans="1:3" s="391" customFormat="1" ht="16.5" customHeight="1">
      <c r="A624" s="398">
        <v>2080904</v>
      </c>
      <c r="B624" s="398" t="s">
        <v>1273</v>
      </c>
      <c r="C624" s="399">
        <v>29</v>
      </c>
    </row>
    <row r="625" spans="1:3" s="391" customFormat="1" ht="16.5" customHeight="1">
      <c r="A625" s="398">
        <v>2080905</v>
      </c>
      <c r="B625" s="398" t="s">
        <v>1274</v>
      </c>
      <c r="C625" s="399">
        <v>10</v>
      </c>
    </row>
    <row r="626" spans="1:3" s="391" customFormat="1" ht="16.5" customHeight="1">
      <c r="A626" s="398">
        <v>2080999</v>
      </c>
      <c r="B626" s="398" t="s">
        <v>1275</v>
      </c>
      <c r="C626" s="399">
        <v>2350</v>
      </c>
    </row>
    <row r="627" spans="1:3" s="391" customFormat="1" ht="16.5" customHeight="1">
      <c r="A627" s="398">
        <v>20810</v>
      </c>
      <c r="B627" s="400" t="s">
        <v>1276</v>
      </c>
      <c r="C627" s="399">
        <f>SUM(C628:C634)</f>
        <v>226</v>
      </c>
    </row>
    <row r="628" spans="1:3" s="391" customFormat="1" ht="16.5" customHeight="1">
      <c r="A628" s="398">
        <v>2081001</v>
      </c>
      <c r="B628" s="398" t="s">
        <v>1277</v>
      </c>
      <c r="C628" s="399">
        <v>47</v>
      </c>
    </row>
    <row r="629" spans="1:3" s="391" customFormat="1" ht="16.5" customHeight="1">
      <c r="A629" s="398">
        <v>2081002</v>
      </c>
      <c r="B629" s="398" t="s">
        <v>1278</v>
      </c>
      <c r="C629" s="399">
        <v>179</v>
      </c>
    </row>
    <row r="630" spans="1:3" s="391" customFormat="1" ht="16.5" customHeight="1">
      <c r="A630" s="398">
        <v>2081003</v>
      </c>
      <c r="B630" s="398" t="s">
        <v>1279</v>
      </c>
      <c r="C630" s="399">
        <v>0</v>
      </c>
    </row>
    <row r="631" spans="1:3" s="391" customFormat="1" ht="16.5" customHeight="1">
      <c r="A631" s="398">
        <v>2081004</v>
      </c>
      <c r="B631" s="398" t="s">
        <v>1280</v>
      </c>
      <c r="C631" s="399">
        <v>0</v>
      </c>
    </row>
    <row r="632" spans="1:3" s="391" customFormat="1" ht="16.5" customHeight="1">
      <c r="A632" s="398">
        <v>2081005</v>
      </c>
      <c r="B632" s="398" t="s">
        <v>1281</v>
      </c>
      <c r="C632" s="399">
        <v>0</v>
      </c>
    </row>
    <row r="633" spans="1:3" s="391" customFormat="1" ht="16.5" customHeight="1">
      <c r="A633" s="398">
        <v>2081006</v>
      </c>
      <c r="B633" s="398" t="s">
        <v>1282</v>
      </c>
      <c r="C633" s="399">
        <v>0</v>
      </c>
    </row>
    <row r="634" spans="1:3" s="391" customFormat="1" ht="16.5" customHeight="1">
      <c r="A634" s="398">
        <v>2081099</v>
      </c>
      <c r="B634" s="398" t="s">
        <v>1283</v>
      </c>
      <c r="C634" s="399">
        <v>0</v>
      </c>
    </row>
    <row r="635" spans="1:3" s="391" customFormat="1" ht="16.5" customHeight="1">
      <c r="A635" s="398">
        <v>20811</v>
      </c>
      <c r="B635" s="400" t="s">
        <v>1284</v>
      </c>
      <c r="C635" s="399">
        <f>SUM(C636:C643)</f>
        <v>895</v>
      </c>
    </row>
    <row r="636" spans="1:3" s="391" customFormat="1" ht="16.5" customHeight="1">
      <c r="A636" s="398">
        <v>2081101</v>
      </c>
      <c r="B636" s="398" t="s">
        <v>841</v>
      </c>
      <c r="C636" s="399">
        <v>106</v>
      </c>
    </row>
    <row r="637" spans="1:3" s="391" customFormat="1" ht="16.5" customHeight="1">
      <c r="A637" s="398">
        <v>2081102</v>
      </c>
      <c r="B637" s="398" t="s">
        <v>842</v>
      </c>
      <c r="C637" s="399">
        <v>0</v>
      </c>
    </row>
    <row r="638" spans="1:3" s="391" customFormat="1" ht="16.5" customHeight="1">
      <c r="A638" s="398">
        <v>2081103</v>
      </c>
      <c r="B638" s="398" t="s">
        <v>843</v>
      </c>
      <c r="C638" s="399">
        <v>0</v>
      </c>
    </row>
    <row r="639" spans="1:3" s="391" customFormat="1" ht="16.5" customHeight="1">
      <c r="A639" s="398">
        <v>2081104</v>
      </c>
      <c r="B639" s="398" t="s">
        <v>1285</v>
      </c>
      <c r="C639" s="399">
        <v>0</v>
      </c>
    </row>
    <row r="640" spans="1:3" s="391" customFormat="1" ht="16.5" customHeight="1">
      <c r="A640" s="398">
        <v>2081105</v>
      </c>
      <c r="B640" s="398" t="s">
        <v>1286</v>
      </c>
      <c r="C640" s="399">
        <v>47</v>
      </c>
    </row>
    <row r="641" spans="1:3" s="391" customFormat="1" ht="16.5" customHeight="1">
      <c r="A641" s="398">
        <v>2081106</v>
      </c>
      <c r="B641" s="398" t="s">
        <v>1287</v>
      </c>
      <c r="C641" s="399">
        <v>0</v>
      </c>
    </row>
    <row r="642" spans="1:3" s="391" customFormat="1" ht="16.5" customHeight="1">
      <c r="A642" s="398">
        <v>2081107</v>
      </c>
      <c r="B642" s="398" t="s">
        <v>1288</v>
      </c>
      <c r="C642" s="399">
        <v>493</v>
      </c>
    </row>
    <row r="643" spans="1:3" s="391" customFormat="1" ht="16.5" customHeight="1">
      <c r="A643" s="398">
        <v>2081199</v>
      </c>
      <c r="B643" s="398" t="s">
        <v>1289</v>
      </c>
      <c r="C643" s="399">
        <v>249</v>
      </c>
    </row>
    <row r="644" spans="1:3" s="391" customFormat="1" ht="16.5" customHeight="1">
      <c r="A644" s="398">
        <v>20816</v>
      </c>
      <c r="B644" s="400" t="s">
        <v>1290</v>
      </c>
      <c r="C644" s="399">
        <f>SUM(C645:C648)</f>
        <v>60</v>
      </c>
    </row>
    <row r="645" spans="1:3" s="391" customFormat="1" ht="16.5" customHeight="1">
      <c r="A645" s="398">
        <v>2081601</v>
      </c>
      <c r="B645" s="398" t="s">
        <v>841</v>
      </c>
      <c r="C645" s="399">
        <v>42</v>
      </c>
    </row>
    <row r="646" spans="1:3" s="391" customFormat="1" ht="16.5" customHeight="1">
      <c r="A646" s="398">
        <v>2081602</v>
      </c>
      <c r="B646" s="398" t="s">
        <v>842</v>
      </c>
      <c r="C646" s="399">
        <v>8</v>
      </c>
    </row>
    <row r="647" spans="1:3" s="391" customFormat="1" ht="16.5" customHeight="1">
      <c r="A647" s="398">
        <v>2081603</v>
      </c>
      <c r="B647" s="398" t="s">
        <v>843</v>
      </c>
      <c r="C647" s="399">
        <v>0</v>
      </c>
    </row>
    <row r="648" spans="1:3" s="391" customFormat="1" ht="16.5" customHeight="1">
      <c r="A648" s="398">
        <v>2081699</v>
      </c>
      <c r="B648" s="398" t="s">
        <v>1291</v>
      </c>
      <c r="C648" s="399">
        <v>10</v>
      </c>
    </row>
    <row r="649" spans="1:3" s="391" customFormat="1" ht="16.5" customHeight="1">
      <c r="A649" s="398">
        <v>20819</v>
      </c>
      <c r="B649" s="400" t="s">
        <v>1292</v>
      </c>
      <c r="C649" s="399">
        <f>SUM(C650:C651)</f>
        <v>3623</v>
      </c>
    </row>
    <row r="650" spans="1:3" s="391" customFormat="1" ht="16.5" customHeight="1">
      <c r="A650" s="398">
        <v>2081901</v>
      </c>
      <c r="B650" s="398" t="s">
        <v>1293</v>
      </c>
      <c r="C650" s="399">
        <v>440</v>
      </c>
    </row>
    <row r="651" spans="1:3" s="391" customFormat="1" ht="16.5" customHeight="1">
      <c r="A651" s="398">
        <v>2081902</v>
      </c>
      <c r="B651" s="398" t="s">
        <v>1294</v>
      </c>
      <c r="C651" s="399">
        <v>3183</v>
      </c>
    </row>
    <row r="652" spans="1:3" s="391" customFormat="1" ht="16.5" customHeight="1">
      <c r="A652" s="398">
        <v>20820</v>
      </c>
      <c r="B652" s="400" t="s">
        <v>1295</v>
      </c>
      <c r="C652" s="399">
        <f>SUM(C653:C654)</f>
        <v>250</v>
      </c>
    </row>
    <row r="653" spans="1:3" s="391" customFormat="1" ht="16.5" customHeight="1">
      <c r="A653" s="398">
        <v>2082001</v>
      </c>
      <c r="B653" s="398" t="s">
        <v>1296</v>
      </c>
      <c r="C653" s="399">
        <v>220</v>
      </c>
    </row>
    <row r="654" spans="1:3" s="391" customFormat="1" ht="16.5" customHeight="1">
      <c r="A654" s="398">
        <v>2082002</v>
      </c>
      <c r="B654" s="398" t="s">
        <v>1297</v>
      </c>
      <c r="C654" s="399">
        <v>30</v>
      </c>
    </row>
    <row r="655" spans="1:3" s="391" customFormat="1" ht="16.5" customHeight="1">
      <c r="A655" s="398">
        <v>20821</v>
      </c>
      <c r="B655" s="400" t="s">
        <v>1298</v>
      </c>
      <c r="C655" s="399">
        <f>SUM(C656:C657)</f>
        <v>900</v>
      </c>
    </row>
    <row r="656" spans="1:3" s="391" customFormat="1" ht="16.5" customHeight="1">
      <c r="A656" s="398">
        <v>2082101</v>
      </c>
      <c r="B656" s="398" t="s">
        <v>1299</v>
      </c>
      <c r="C656" s="399">
        <v>19</v>
      </c>
    </row>
    <row r="657" spans="1:3" s="391" customFormat="1" ht="16.5" customHeight="1">
      <c r="A657" s="398">
        <v>2082102</v>
      </c>
      <c r="B657" s="398" t="s">
        <v>1300</v>
      </c>
      <c r="C657" s="399">
        <v>881</v>
      </c>
    </row>
    <row r="658" spans="1:3" s="391" customFormat="1" ht="16.5" customHeight="1">
      <c r="A658" s="398">
        <v>20824</v>
      </c>
      <c r="B658" s="400" t="s">
        <v>1301</v>
      </c>
      <c r="C658" s="399">
        <f>SUM(C659:C660)</f>
        <v>0</v>
      </c>
    </row>
    <row r="659" spans="1:3" s="391" customFormat="1" ht="16.5" customHeight="1">
      <c r="A659" s="398">
        <v>2082401</v>
      </c>
      <c r="B659" s="398" t="s">
        <v>1302</v>
      </c>
      <c r="C659" s="399">
        <v>0</v>
      </c>
    </row>
    <row r="660" spans="1:3" s="391" customFormat="1" ht="16.5" customHeight="1">
      <c r="A660" s="398">
        <v>2082402</v>
      </c>
      <c r="B660" s="398" t="s">
        <v>1303</v>
      </c>
      <c r="C660" s="399">
        <v>0</v>
      </c>
    </row>
    <row r="661" spans="1:3" s="391" customFormat="1" ht="16.5" customHeight="1">
      <c r="A661" s="398">
        <v>20825</v>
      </c>
      <c r="B661" s="400" t="s">
        <v>1304</v>
      </c>
      <c r="C661" s="399">
        <f>SUM(C662:C663)</f>
        <v>109</v>
      </c>
    </row>
    <row r="662" spans="1:3" s="391" customFormat="1" ht="16.5" customHeight="1">
      <c r="A662" s="398">
        <v>2082501</v>
      </c>
      <c r="B662" s="398" t="s">
        <v>1305</v>
      </c>
      <c r="C662" s="399">
        <v>0</v>
      </c>
    </row>
    <row r="663" spans="1:3" s="391" customFormat="1" ht="16.5" customHeight="1">
      <c r="A663" s="398">
        <v>2082502</v>
      </c>
      <c r="B663" s="398" t="s">
        <v>1306</v>
      </c>
      <c r="C663" s="399">
        <v>109</v>
      </c>
    </row>
    <row r="664" spans="1:3" s="391" customFormat="1" ht="16.5" customHeight="1">
      <c r="A664" s="398">
        <v>20826</v>
      </c>
      <c r="B664" s="400" t="s">
        <v>1307</v>
      </c>
      <c r="C664" s="399">
        <f>SUM(C665:C667)</f>
        <v>5290</v>
      </c>
    </row>
    <row r="665" spans="1:3" s="391" customFormat="1" ht="16.5" customHeight="1">
      <c r="A665" s="398">
        <v>2082601</v>
      </c>
      <c r="B665" s="398" t="s">
        <v>1308</v>
      </c>
      <c r="C665" s="399">
        <v>0</v>
      </c>
    </row>
    <row r="666" spans="1:3" s="391" customFormat="1" ht="16.5" customHeight="1">
      <c r="A666" s="398">
        <v>2082602</v>
      </c>
      <c r="B666" s="398" t="s">
        <v>1309</v>
      </c>
      <c r="C666" s="399">
        <v>5290</v>
      </c>
    </row>
    <row r="667" spans="1:3" s="391" customFormat="1" ht="16.5" customHeight="1">
      <c r="A667" s="398">
        <v>2082699</v>
      </c>
      <c r="B667" s="398" t="s">
        <v>1310</v>
      </c>
      <c r="C667" s="399">
        <v>0</v>
      </c>
    </row>
    <row r="668" spans="1:3" s="391" customFormat="1" ht="16.5" customHeight="1">
      <c r="A668" s="398">
        <v>20827</v>
      </c>
      <c r="B668" s="400" t="s">
        <v>1311</v>
      </c>
      <c r="C668" s="399">
        <f>SUM(C669:C672)</f>
        <v>0</v>
      </c>
    </row>
    <row r="669" spans="1:3" s="391" customFormat="1" ht="16.5" customHeight="1">
      <c r="A669" s="398">
        <v>2082701</v>
      </c>
      <c r="B669" s="398" t="s">
        <v>1312</v>
      </c>
      <c r="C669" s="399">
        <v>0</v>
      </c>
    </row>
    <row r="670" spans="1:3" s="391" customFormat="1" ht="16.5" customHeight="1">
      <c r="A670" s="398">
        <v>2082702</v>
      </c>
      <c r="B670" s="398" t="s">
        <v>1313</v>
      </c>
      <c r="C670" s="399">
        <v>0</v>
      </c>
    </row>
    <row r="671" spans="1:3" s="391" customFormat="1" ht="16.5" customHeight="1">
      <c r="A671" s="398">
        <v>2082703</v>
      </c>
      <c r="B671" s="398" t="s">
        <v>1314</v>
      </c>
      <c r="C671" s="399">
        <v>0</v>
      </c>
    </row>
    <row r="672" spans="1:3" s="391" customFormat="1" ht="16.5" customHeight="1">
      <c r="A672" s="398">
        <v>2082799</v>
      </c>
      <c r="B672" s="398" t="s">
        <v>1315</v>
      </c>
      <c r="C672" s="399">
        <v>0</v>
      </c>
    </row>
    <row r="673" spans="1:3" s="391" customFormat="1" ht="16.5" customHeight="1">
      <c r="A673" s="398">
        <v>20828</v>
      </c>
      <c r="B673" s="400" t="s">
        <v>1316</v>
      </c>
      <c r="C673" s="399">
        <f>SUM(C674:C680)</f>
        <v>133</v>
      </c>
    </row>
    <row r="674" spans="1:3" s="391" customFormat="1" ht="16.5" customHeight="1">
      <c r="A674" s="398">
        <v>2082801</v>
      </c>
      <c r="B674" s="398" t="s">
        <v>841</v>
      </c>
      <c r="C674" s="399">
        <v>133</v>
      </c>
    </row>
    <row r="675" spans="1:3" s="391" customFormat="1" ht="16.5" customHeight="1">
      <c r="A675" s="398">
        <v>2082802</v>
      </c>
      <c r="B675" s="398" t="s">
        <v>842</v>
      </c>
      <c r="C675" s="399">
        <v>0</v>
      </c>
    </row>
    <row r="676" spans="1:3" s="391" customFormat="1" ht="16.5" customHeight="1">
      <c r="A676" s="398">
        <v>2082803</v>
      </c>
      <c r="B676" s="398" t="s">
        <v>843</v>
      </c>
      <c r="C676" s="399">
        <v>0</v>
      </c>
    </row>
    <row r="677" spans="1:3" s="391" customFormat="1" ht="16.5" customHeight="1">
      <c r="A677" s="398">
        <v>2082804</v>
      </c>
      <c r="B677" s="398" t="s">
        <v>1317</v>
      </c>
      <c r="C677" s="399">
        <v>0</v>
      </c>
    </row>
    <row r="678" spans="1:3" s="391" customFormat="1" ht="16.5" customHeight="1">
      <c r="A678" s="398">
        <v>2082805</v>
      </c>
      <c r="B678" s="398" t="s">
        <v>1318</v>
      </c>
      <c r="C678" s="399">
        <v>0</v>
      </c>
    </row>
    <row r="679" spans="1:3" s="391" customFormat="1" ht="16.5" customHeight="1">
      <c r="A679" s="398">
        <v>2082850</v>
      </c>
      <c r="B679" s="398" t="s">
        <v>850</v>
      </c>
      <c r="C679" s="399">
        <v>0</v>
      </c>
    </row>
    <row r="680" spans="1:3" s="391" customFormat="1" ht="16.5" customHeight="1">
      <c r="A680" s="398">
        <v>2082899</v>
      </c>
      <c r="B680" s="398" t="s">
        <v>1319</v>
      </c>
      <c r="C680" s="399">
        <v>0</v>
      </c>
    </row>
    <row r="681" spans="1:3" s="391" customFormat="1" ht="16.5" customHeight="1">
      <c r="A681" s="398">
        <v>20830</v>
      </c>
      <c r="B681" s="400" t="s">
        <v>1320</v>
      </c>
      <c r="C681" s="399">
        <f>SUM(C682:C683)</f>
        <v>0</v>
      </c>
    </row>
    <row r="682" spans="1:3" s="391" customFormat="1" ht="16.5" customHeight="1">
      <c r="A682" s="398">
        <v>2083001</v>
      </c>
      <c r="B682" s="398" t="s">
        <v>1321</v>
      </c>
      <c r="C682" s="399">
        <v>0</v>
      </c>
    </row>
    <row r="683" spans="1:3" s="391" customFormat="1" ht="16.5" customHeight="1">
      <c r="A683" s="398">
        <v>2083099</v>
      </c>
      <c r="B683" s="398" t="s">
        <v>1322</v>
      </c>
      <c r="C683" s="399">
        <v>0</v>
      </c>
    </row>
    <row r="684" spans="1:3" s="391" customFormat="1" ht="16.5" customHeight="1">
      <c r="A684" s="398">
        <v>20899</v>
      </c>
      <c r="B684" s="400" t="s">
        <v>1323</v>
      </c>
      <c r="C684" s="399">
        <f>C685</f>
        <v>4184</v>
      </c>
    </row>
    <row r="685" spans="1:3" s="391" customFormat="1" ht="16.5" customHeight="1">
      <c r="A685" s="398">
        <v>2089901</v>
      </c>
      <c r="B685" s="398" t="s">
        <v>1324</v>
      </c>
      <c r="C685" s="399">
        <v>4184</v>
      </c>
    </row>
    <row r="686" spans="1:3" s="391" customFormat="1" ht="16.5" customHeight="1">
      <c r="A686" s="398">
        <v>210</v>
      </c>
      <c r="B686" s="400" t="s">
        <v>1325</v>
      </c>
      <c r="C686" s="399">
        <f>SUM(C687,C692,C706,C710,C722,C725,C729,C734,C738,C742,C745,C754,C756)</f>
        <v>13725</v>
      </c>
    </row>
    <row r="687" spans="1:3" s="391" customFormat="1" ht="16.5" customHeight="1">
      <c r="A687" s="398">
        <v>21001</v>
      </c>
      <c r="B687" s="400" t="s">
        <v>1326</v>
      </c>
      <c r="C687" s="399">
        <f>SUM(C688:C691)</f>
        <v>1196</v>
      </c>
    </row>
    <row r="688" spans="1:3" s="391" customFormat="1" ht="16.5" customHeight="1">
      <c r="A688" s="398">
        <v>2100101</v>
      </c>
      <c r="B688" s="398" t="s">
        <v>841</v>
      </c>
      <c r="C688" s="399">
        <v>1196</v>
      </c>
    </row>
    <row r="689" spans="1:3" s="391" customFormat="1" ht="16.5" customHeight="1">
      <c r="A689" s="398">
        <v>2100102</v>
      </c>
      <c r="B689" s="398" t="s">
        <v>842</v>
      </c>
      <c r="C689" s="399">
        <v>0</v>
      </c>
    </row>
    <row r="690" spans="1:3" s="391" customFormat="1" ht="16.5" customHeight="1">
      <c r="A690" s="398">
        <v>2100103</v>
      </c>
      <c r="B690" s="398" t="s">
        <v>843</v>
      </c>
      <c r="C690" s="399">
        <v>0</v>
      </c>
    </row>
    <row r="691" spans="1:3" s="391" customFormat="1" ht="16.5" customHeight="1">
      <c r="A691" s="398">
        <v>2100199</v>
      </c>
      <c r="B691" s="398" t="s">
        <v>1327</v>
      </c>
      <c r="C691" s="399">
        <v>0</v>
      </c>
    </row>
    <row r="692" spans="1:3" s="391" customFormat="1" ht="16.5" customHeight="1">
      <c r="A692" s="398">
        <v>21002</v>
      </c>
      <c r="B692" s="400" t="s">
        <v>1328</v>
      </c>
      <c r="C692" s="399">
        <f>SUM(C693:C705)</f>
        <v>1549</v>
      </c>
    </row>
    <row r="693" spans="1:3" s="391" customFormat="1" ht="16.5" customHeight="1">
      <c r="A693" s="398">
        <v>2100201</v>
      </c>
      <c r="B693" s="398" t="s">
        <v>1329</v>
      </c>
      <c r="C693" s="399">
        <v>1110</v>
      </c>
    </row>
    <row r="694" spans="1:3" s="391" customFormat="1" ht="16.5" customHeight="1">
      <c r="A694" s="398">
        <v>2100202</v>
      </c>
      <c r="B694" s="398" t="s">
        <v>1330</v>
      </c>
      <c r="C694" s="399">
        <v>182</v>
      </c>
    </row>
    <row r="695" spans="1:3" s="391" customFormat="1" ht="16.5" customHeight="1">
      <c r="A695" s="398">
        <v>2100203</v>
      </c>
      <c r="B695" s="398" t="s">
        <v>1331</v>
      </c>
      <c r="C695" s="399">
        <v>0</v>
      </c>
    </row>
    <row r="696" spans="1:3" s="391" customFormat="1" ht="16.5" customHeight="1">
      <c r="A696" s="398">
        <v>2100204</v>
      </c>
      <c r="B696" s="398" t="s">
        <v>1332</v>
      </c>
      <c r="C696" s="399">
        <v>0</v>
      </c>
    </row>
    <row r="697" spans="1:3" s="391" customFormat="1" ht="16.5" customHeight="1">
      <c r="A697" s="398">
        <v>2100205</v>
      </c>
      <c r="B697" s="398" t="s">
        <v>1333</v>
      </c>
      <c r="C697" s="399">
        <v>0</v>
      </c>
    </row>
    <row r="698" spans="1:3" s="391" customFormat="1" ht="16.5" customHeight="1">
      <c r="A698" s="398">
        <v>2100206</v>
      </c>
      <c r="B698" s="398" t="s">
        <v>1334</v>
      </c>
      <c r="C698" s="399">
        <v>0</v>
      </c>
    </row>
    <row r="699" spans="1:3" s="391" customFormat="1" ht="16.5" customHeight="1">
      <c r="A699" s="398">
        <v>2100207</v>
      </c>
      <c r="B699" s="398" t="s">
        <v>1335</v>
      </c>
      <c r="C699" s="399">
        <v>0</v>
      </c>
    </row>
    <row r="700" spans="1:3" s="391" customFormat="1" ht="16.5" customHeight="1">
      <c r="A700" s="398">
        <v>2100208</v>
      </c>
      <c r="B700" s="398" t="s">
        <v>1336</v>
      </c>
      <c r="C700" s="399">
        <v>0</v>
      </c>
    </row>
    <row r="701" spans="1:3" s="391" customFormat="1" ht="16.5" customHeight="1">
      <c r="A701" s="398">
        <v>2100209</v>
      </c>
      <c r="B701" s="398" t="s">
        <v>1337</v>
      </c>
      <c r="C701" s="399">
        <v>0</v>
      </c>
    </row>
    <row r="702" spans="1:3" s="391" customFormat="1" ht="16.5" customHeight="1">
      <c r="A702" s="398">
        <v>2100210</v>
      </c>
      <c r="B702" s="398" t="s">
        <v>1338</v>
      </c>
      <c r="C702" s="399">
        <v>0</v>
      </c>
    </row>
    <row r="703" spans="1:3" s="391" customFormat="1" ht="16.5" customHeight="1">
      <c r="A703" s="398">
        <v>2100211</v>
      </c>
      <c r="B703" s="398" t="s">
        <v>1339</v>
      </c>
      <c r="C703" s="399">
        <v>0</v>
      </c>
    </row>
    <row r="704" spans="1:3" s="391" customFormat="1" ht="16.5" customHeight="1">
      <c r="A704" s="398">
        <v>2100212</v>
      </c>
      <c r="B704" s="398" t="s">
        <v>1340</v>
      </c>
      <c r="C704" s="399">
        <v>0</v>
      </c>
    </row>
    <row r="705" spans="1:3" s="391" customFormat="1" ht="16.5" customHeight="1">
      <c r="A705" s="398">
        <v>2100299</v>
      </c>
      <c r="B705" s="398" t="s">
        <v>1341</v>
      </c>
      <c r="C705" s="399">
        <v>257</v>
      </c>
    </row>
    <row r="706" spans="1:3" s="391" customFormat="1" ht="16.5" customHeight="1">
      <c r="A706" s="398">
        <v>21003</v>
      </c>
      <c r="B706" s="400" t="s">
        <v>1342</v>
      </c>
      <c r="C706" s="399">
        <f>SUM(C707:C709)</f>
        <v>2991</v>
      </c>
    </row>
    <row r="707" spans="1:3" s="391" customFormat="1" ht="16.5" customHeight="1">
      <c r="A707" s="398">
        <v>2100301</v>
      </c>
      <c r="B707" s="398" t="s">
        <v>1343</v>
      </c>
      <c r="C707" s="399">
        <v>0</v>
      </c>
    </row>
    <row r="708" spans="1:3" s="391" customFormat="1" ht="16.5" customHeight="1">
      <c r="A708" s="398">
        <v>2100302</v>
      </c>
      <c r="B708" s="398" t="s">
        <v>1344</v>
      </c>
      <c r="C708" s="399">
        <v>2755</v>
      </c>
    </row>
    <row r="709" spans="1:3" s="391" customFormat="1" ht="16.5" customHeight="1">
      <c r="A709" s="398">
        <v>2100399</v>
      </c>
      <c r="B709" s="398" t="s">
        <v>1345</v>
      </c>
      <c r="C709" s="399">
        <v>236</v>
      </c>
    </row>
    <row r="710" spans="1:3" s="391" customFormat="1" ht="16.5" customHeight="1">
      <c r="A710" s="398">
        <v>21004</v>
      </c>
      <c r="B710" s="400" t="s">
        <v>1346</v>
      </c>
      <c r="C710" s="399">
        <f>SUM(C711:C721)</f>
        <v>2588</v>
      </c>
    </row>
    <row r="711" spans="1:3" s="391" customFormat="1" ht="16.5" customHeight="1">
      <c r="A711" s="398">
        <v>2100401</v>
      </c>
      <c r="B711" s="398" t="s">
        <v>1347</v>
      </c>
      <c r="C711" s="399">
        <v>287</v>
      </c>
    </row>
    <row r="712" spans="1:3" s="391" customFormat="1" ht="16.5" customHeight="1">
      <c r="A712" s="398">
        <v>2100402</v>
      </c>
      <c r="B712" s="398" t="s">
        <v>1348</v>
      </c>
      <c r="C712" s="399">
        <v>92</v>
      </c>
    </row>
    <row r="713" spans="1:3" s="391" customFormat="1" ht="16.5" customHeight="1">
      <c r="A713" s="398">
        <v>2100403</v>
      </c>
      <c r="B713" s="398" t="s">
        <v>1349</v>
      </c>
      <c r="C713" s="399">
        <v>372</v>
      </c>
    </row>
    <row r="714" spans="1:3" s="391" customFormat="1" ht="16.5" customHeight="1">
      <c r="A714" s="398">
        <v>2100404</v>
      </c>
      <c r="B714" s="398" t="s">
        <v>1350</v>
      </c>
      <c r="C714" s="399">
        <v>0</v>
      </c>
    </row>
    <row r="715" spans="1:3" s="391" customFormat="1" ht="16.5" customHeight="1">
      <c r="A715" s="398">
        <v>2100405</v>
      </c>
      <c r="B715" s="398" t="s">
        <v>1351</v>
      </c>
      <c r="C715" s="399">
        <v>0</v>
      </c>
    </row>
    <row r="716" spans="1:3" s="391" customFormat="1" ht="16.5" customHeight="1">
      <c r="A716" s="398">
        <v>2100406</v>
      </c>
      <c r="B716" s="398" t="s">
        <v>1352</v>
      </c>
      <c r="C716" s="399">
        <v>0</v>
      </c>
    </row>
    <row r="717" spans="1:3" s="391" customFormat="1" ht="16.5" customHeight="1">
      <c r="A717" s="398">
        <v>2100407</v>
      </c>
      <c r="B717" s="398" t="s">
        <v>1353</v>
      </c>
      <c r="C717" s="399">
        <v>0</v>
      </c>
    </row>
    <row r="718" spans="1:3" s="391" customFormat="1" ht="16.5" customHeight="1">
      <c r="A718" s="398">
        <v>2100408</v>
      </c>
      <c r="B718" s="398" t="s">
        <v>1354</v>
      </c>
      <c r="C718" s="399">
        <v>1249</v>
      </c>
    </row>
    <row r="719" spans="1:3" s="391" customFormat="1" ht="16.5" customHeight="1">
      <c r="A719" s="398">
        <v>2100409</v>
      </c>
      <c r="B719" s="398" t="s">
        <v>1355</v>
      </c>
      <c r="C719" s="399">
        <v>588</v>
      </c>
    </row>
    <row r="720" spans="1:3" s="391" customFormat="1" ht="16.5" customHeight="1">
      <c r="A720" s="398">
        <v>2100410</v>
      </c>
      <c r="B720" s="398" t="s">
        <v>1356</v>
      </c>
      <c r="C720" s="399">
        <v>0</v>
      </c>
    </row>
    <row r="721" spans="1:3" s="391" customFormat="1" ht="16.5" customHeight="1">
      <c r="A721" s="398">
        <v>2100499</v>
      </c>
      <c r="B721" s="398" t="s">
        <v>1357</v>
      </c>
      <c r="C721" s="399">
        <v>0</v>
      </c>
    </row>
    <row r="722" spans="1:3" s="391" customFormat="1" ht="16.5" customHeight="1">
      <c r="A722" s="398">
        <v>21006</v>
      </c>
      <c r="B722" s="400" t="s">
        <v>1358</v>
      </c>
      <c r="C722" s="399">
        <f>SUM(C723:C724)</f>
        <v>130</v>
      </c>
    </row>
    <row r="723" spans="1:3" s="391" customFormat="1" ht="16.5" customHeight="1">
      <c r="A723" s="398">
        <v>2100601</v>
      </c>
      <c r="B723" s="398" t="s">
        <v>1359</v>
      </c>
      <c r="C723" s="399">
        <v>130</v>
      </c>
    </row>
    <row r="724" spans="1:3" s="391" customFormat="1" ht="16.5" customHeight="1">
      <c r="A724" s="398">
        <v>2100699</v>
      </c>
      <c r="B724" s="398" t="s">
        <v>1360</v>
      </c>
      <c r="C724" s="399">
        <v>0</v>
      </c>
    </row>
    <row r="725" spans="1:3" s="391" customFormat="1" ht="16.5" customHeight="1">
      <c r="A725" s="398">
        <v>21007</v>
      </c>
      <c r="B725" s="400" t="s">
        <v>1361</v>
      </c>
      <c r="C725" s="399">
        <f>SUM(C726:C728)</f>
        <v>1036</v>
      </c>
    </row>
    <row r="726" spans="1:3" s="391" customFormat="1" ht="16.5" customHeight="1">
      <c r="A726" s="398">
        <v>2100716</v>
      </c>
      <c r="B726" s="398" t="s">
        <v>1362</v>
      </c>
      <c r="C726" s="399">
        <v>0</v>
      </c>
    </row>
    <row r="727" spans="1:3" s="391" customFormat="1" ht="16.5" customHeight="1">
      <c r="A727" s="398">
        <v>2100717</v>
      </c>
      <c r="B727" s="398" t="s">
        <v>1363</v>
      </c>
      <c r="C727" s="399">
        <v>519</v>
      </c>
    </row>
    <row r="728" spans="1:3" s="391" customFormat="1" ht="16.5" customHeight="1">
      <c r="A728" s="398">
        <v>2100799</v>
      </c>
      <c r="B728" s="398" t="s">
        <v>1364</v>
      </c>
      <c r="C728" s="399">
        <v>517</v>
      </c>
    </row>
    <row r="729" spans="1:3" s="391" customFormat="1" ht="16.5" customHeight="1">
      <c r="A729" s="398">
        <v>21011</v>
      </c>
      <c r="B729" s="400" t="s">
        <v>1365</v>
      </c>
      <c r="C729" s="399">
        <f>SUM(C730:C733)</f>
        <v>1659</v>
      </c>
    </row>
    <row r="730" spans="1:3" s="391" customFormat="1" ht="16.5" customHeight="1">
      <c r="A730" s="398">
        <v>2101101</v>
      </c>
      <c r="B730" s="398" t="s">
        <v>1366</v>
      </c>
      <c r="C730" s="399">
        <v>898</v>
      </c>
    </row>
    <row r="731" spans="1:3" s="391" customFormat="1" ht="16.5" customHeight="1">
      <c r="A731" s="398">
        <v>2101102</v>
      </c>
      <c r="B731" s="398" t="s">
        <v>1367</v>
      </c>
      <c r="C731" s="399">
        <v>761</v>
      </c>
    </row>
    <row r="732" spans="1:3" s="391" customFormat="1" ht="16.5" customHeight="1">
      <c r="A732" s="398">
        <v>2101103</v>
      </c>
      <c r="B732" s="398" t="s">
        <v>1368</v>
      </c>
      <c r="C732" s="399">
        <v>0</v>
      </c>
    </row>
    <row r="733" spans="1:3" s="391" customFormat="1" ht="16.5" customHeight="1">
      <c r="A733" s="398">
        <v>2101199</v>
      </c>
      <c r="B733" s="398" t="s">
        <v>1369</v>
      </c>
      <c r="C733" s="399">
        <v>0</v>
      </c>
    </row>
    <row r="734" spans="1:3" s="391" customFormat="1" ht="16.5" customHeight="1">
      <c r="A734" s="398">
        <v>21012</v>
      </c>
      <c r="B734" s="400" t="s">
        <v>1370</v>
      </c>
      <c r="C734" s="399">
        <f>SUM(C735:C737)</f>
        <v>448</v>
      </c>
    </row>
    <row r="735" spans="1:3" s="391" customFormat="1" ht="16.5" customHeight="1">
      <c r="A735" s="398">
        <v>2101201</v>
      </c>
      <c r="B735" s="398" t="s">
        <v>1371</v>
      </c>
      <c r="C735" s="399">
        <v>0</v>
      </c>
    </row>
    <row r="736" spans="1:3" s="391" customFormat="1" ht="16.5" customHeight="1">
      <c r="A736" s="398">
        <v>2101202</v>
      </c>
      <c r="B736" s="398" t="s">
        <v>1372</v>
      </c>
      <c r="C736" s="399">
        <v>448</v>
      </c>
    </row>
    <row r="737" spans="1:3" s="391" customFormat="1" ht="16.5" customHeight="1">
      <c r="A737" s="398">
        <v>2101299</v>
      </c>
      <c r="B737" s="398" t="s">
        <v>1373</v>
      </c>
      <c r="C737" s="399">
        <v>0</v>
      </c>
    </row>
    <row r="738" spans="1:3" s="391" customFormat="1" ht="16.5" customHeight="1">
      <c r="A738" s="398">
        <v>21013</v>
      </c>
      <c r="B738" s="400" t="s">
        <v>1374</v>
      </c>
      <c r="C738" s="399">
        <f>SUM(C739:C741)</f>
        <v>1170</v>
      </c>
    </row>
    <row r="739" spans="1:3" s="391" customFormat="1" ht="16.5" customHeight="1">
      <c r="A739" s="398">
        <v>2101301</v>
      </c>
      <c r="B739" s="398" t="s">
        <v>1375</v>
      </c>
      <c r="C739" s="399">
        <v>1170</v>
      </c>
    </row>
    <row r="740" spans="1:3" s="391" customFormat="1" ht="16.5" customHeight="1">
      <c r="A740" s="398">
        <v>2101302</v>
      </c>
      <c r="B740" s="398" t="s">
        <v>1376</v>
      </c>
      <c r="C740" s="399">
        <v>0</v>
      </c>
    </row>
    <row r="741" spans="1:3" s="391" customFormat="1" ht="16.5" customHeight="1">
      <c r="A741" s="398">
        <v>2101399</v>
      </c>
      <c r="B741" s="398" t="s">
        <v>1377</v>
      </c>
      <c r="C741" s="399">
        <v>0</v>
      </c>
    </row>
    <row r="742" spans="1:3" s="391" customFormat="1" ht="16.5" customHeight="1">
      <c r="A742" s="398">
        <v>21014</v>
      </c>
      <c r="B742" s="400" t="s">
        <v>1378</v>
      </c>
      <c r="C742" s="399">
        <f>SUM(C743:C744)</f>
        <v>123</v>
      </c>
    </row>
    <row r="743" spans="1:3" s="391" customFormat="1" ht="16.5" customHeight="1">
      <c r="A743" s="398">
        <v>2101401</v>
      </c>
      <c r="B743" s="398" t="s">
        <v>1379</v>
      </c>
      <c r="C743" s="399">
        <v>73</v>
      </c>
    </row>
    <row r="744" spans="1:3" s="391" customFormat="1" ht="16.5" customHeight="1">
      <c r="A744" s="398">
        <v>2101499</v>
      </c>
      <c r="B744" s="398" t="s">
        <v>1380</v>
      </c>
      <c r="C744" s="399">
        <v>50</v>
      </c>
    </row>
    <row r="745" spans="1:3" s="391" customFormat="1" ht="16.5" customHeight="1">
      <c r="A745" s="398">
        <v>21015</v>
      </c>
      <c r="B745" s="400" t="s">
        <v>1381</v>
      </c>
      <c r="C745" s="399">
        <f>SUM(C746:C753)</f>
        <v>12</v>
      </c>
    </row>
    <row r="746" spans="1:3" s="391" customFormat="1" ht="16.5" customHeight="1">
      <c r="A746" s="398">
        <v>2101501</v>
      </c>
      <c r="B746" s="398" t="s">
        <v>841</v>
      </c>
      <c r="C746" s="399">
        <v>0</v>
      </c>
    </row>
    <row r="747" spans="1:3" s="391" customFormat="1" ht="16.5" customHeight="1">
      <c r="A747" s="398">
        <v>2101502</v>
      </c>
      <c r="B747" s="398" t="s">
        <v>842</v>
      </c>
      <c r="C747" s="399">
        <v>0</v>
      </c>
    </row>
    <row r="748" spans="1:3" s="391" customFormat="1" ht="16.5" customHeight="1">
      <c r="A748" s="398">
        <v>2101503</v>
      </c>
      <c r="B748" s="398" t="s">
        <v>843</v>
      </c>
      <c r="C748" s="399">
        <v>0</v>
      </c>
    </row>
    <row r="749" spans="1:3" s="391" customFormat="1" ht="16.5" customHeight="1">
      <c r="A749" s="398">
        <v>2101504</v>
      </c>
      <c r="B749" s="398" t="s">
        <v>882</v>
      </c>
      <c r="C749" s="399">
        <v>0</v>
      </c>
    </row>
    <row r="750" spans="1:3" s="391" customFormat="1" ht="16.5" customHeight="1">
      <c r="A750" s="398">
        <v>2101505</v>
      </c>
      <c r="B750" s="398" t="s">
        <v>1382</v>
      </c>
      <c r="C750" s="399">
        <v>0</v>
      </c>
    </row>
    <row r="751" spans="1:3" s="391" customFormat="1" ht="16.5" customHeight="1">
      <c r="A751" s="398">
        <v>2101506</v>
      </c>
      <c r="B751" s="398" t="s">
        <v>1383</v>
      </c>
      <c r="C751" s="399">
        <v>0</v>
      </c>
    </row>
    <row r="752" spans="1:3" s="391" customFormat="1" ht="16.5" customHeight="1">
      <c r="A752" s="398">
        <v>2101550</v>
      </c>
      <c r="B752" s="398" t="s">
        <v>850</v>
      </c>
      <c r="C752" s="399">
        <v>0</v>
      </c>
    </row>
    <row r="753" spans="1:3" s="391" customFormat="1" ht="16.5" customHeight="1">
      <c r="A753" s="398">
        <v>2101599</v>
      </c>
      <c r="B753" s="398" t="s">
        <v>1384</v>
      </c>
      <c r="C753" s="399">
        <v>12</v>
      </c>
    </row>
    <row r="754" spans="1:3" s="391" customFormat="1" ht="16.5" customHeight="1">
      <c r="A754" s="398">
        <v>21016</v>
      </c>
      <c r="B754" s="400" t="s">
        <v>1385</v>
      </c>
      <c r="C754" s="399">
        <f>C755</f>
        <v>0</v>
      </c>
    </row>
    <row r="755" spans="1:3" s="391" customFormat="1" ht="16.5" customHeight="1">
      <c r="A755" s="398">
        <v>2101601</v>
      </c>
      <c r="B755" s="398" t="s">
        <v>1386</v>
      </c>
      <c r="C755" s="399">
        <v>0</v>
      </c>
    </row>
    <row r="756" spans="1:3" s="391" customFormat="1" ht="16.5" customHeight="1">
      <c r="A756" s="398">
        <v>21099</v>
      </c>
      <c r="B756" s="400" t="s">
        <v>1387</v>
      </c>
      <c r="C756" s="399">
        <f>C757</f>
        <v>823</v>
      </c>
    </row>
    <row r="757" spans="1:3" s="391" customFormat="1" ht="16.5" customHeight="1">
      <c r="A757" s="398">
        <v>2109901</v>
      </c>
      <c r="B757" s="398" t="s">
        <v>1388</v>
      </c>
      <c r="C757" s="399">
        <v>823</v>
      </c>
    </row>
    <row r="758" spans="1:3" s="391" customFormat="1" ht="16.5" customHeight="1">
      <c r="A758" s="398">
        <v>211</v>
      </c>
      <c r="B758" s="400" t="s">
        <v>1389</v>
      </c>
      <c r="C758" s="399">
        <f>SUM(C759,C769,C773,C781,C786,C793,C799,C802,C805,C807,C809,C815,C817,C819,C834)</f>
        <v>3971</v>
      </c>
    </row>
    <row r="759" spans="1:3" s="391" customFormat="1" ht="16.5" customHeight="1">
      <c r="A759" s="398">
        <v>21101</v>
      </c>
      <c r="B759" s="400" t="s">
        <v>1390</v>
      </c>
      <c r="C759" s="399">
        <f>SUM(C760:C768)</f>
        <v>231</v>
      </c>
    </row>
    <row r="760" spans="1:3" s="391" customFormat="1" ht="16.5" customHeight="1">
      <c r="A760" s="398">
        <v>2110101</v>
      </c>
      <c r="B760" s="398" t="s">
        <v>841</v>
      </c>
      <c r="C760" s="399">
        <v>229</v>
      </c>
    </row>
    <row r="761" spans="1:3" s="391" customFormat="1" ht="16.5" customHeight="1">
      <c r="A761" s="398">
        <v>2110102</v>
      </c>
      <c r="B761" s="398" t="s">
        <v>842</v>
      </c>
      <c r="C761" s="399">
        <v>0</v>
      </c>
    </row>
    <row r="762" spans="1:3" s="391" customFormat="1" ht="16.5" customHeight="1">
      <c r="A762" s="398">
        <v>2110103</v>
      </c>
      <c r="B762" s="398" t="s">
        <v>843</v>
      </c>
      <c r="C762" s="399">
        <v>0</v>
      </c>
    </row>
    <row r="763" spans="1:3" s="391" customFormat="1" ht="16.5" customHeight="1">
      <c r="A763" s="398">
        <v>2110104</v>
      </c>
      <c r="B763" s="398" t="s">
        <v>1391</v>
      </c>
      <c r="C763" s="399">
        <v>0</v>
      </c>
    </row>
    <row r="764" spans="1:3" s="391" customFormat="1" ht="16.5" customHeight="1">
      <c r="A764" s="398">
        <v>2110105</v>
      </c>
      <c r="B764" s="398" t="s">
        <v>1392</v>
      </c>
      <c r="C764" s="399">
        <v>0</v>
      </c>
    </row>
    <row r="765" spans="1:3" s="391" customFormat="1" ht="16.5" customHeight="1">
      <c r="A765" s="398">
        <v>2110106</v>
      </c>
      <c r="B765" s="398" t="s">
        <v>1393</v>
      </c>
      <c r="C765" s="399">
        <v>0</v>
      </c>
    </row>
    <row r="766" spans="1:3" s="391" customFormat="1" ht="16.5" customHeight="1">
      <c r="A766" s="398">
        <v>2110107</v>
      </c>
      <c r="B766" s="398" t="s">
        <v>1394</v>
      </c>
      <c r="C766" s="399">
        <v>0</v>
      </c>
    </row>
    <row r="767" spans="1:3" s="391" customFormat="1" ht="16.5" customHeight="1">
      <c r="A767" s="398">
        <v>2110108</v>
      </c>
      <c r="B767" s="398" t="s">
        <v>1395</v>
      </c>
      <c r="C767" s="399">
        <v>0</v>
      </c>
    </row>
    <row r="768" spans="1:3" s="391" customFormat="1" ht="16.5" customHeight="1">
      <c r="A768" s="398">
        <v>2110199</v>
      </c>
      <c r="B768" s="398" t="s">
        <v>1396</v>
      </c>
      <c r="C768" s="399">
        <v>2</v>
      </c>
    </row>
    <row r="769" spans="1:3" s="391" customFormat="1" ht="16.5" customHeight="1">
      <c r="A769" s="398">
        <v>21102</v>
      </c>
      <c r="B769" s="400" t="s">
        <v>1397</v>
      </c>
      <c r="C769" s="399">
        <f>SUM(C770:C772)</f>
        <v>65</v>
      </c>
    </row>
    <row r="770" spans="1:3" s="391" customFormat="1" ht="16.5" customHeight="1">
      <c r="A770" s="398">
        <v>2110203</v>
      </c>
      <c r="B770" s="398" t="s">
        <v>1398</v>
      </c>
      <c r="C770" s="399">
        <v>0</v>
      </c>
    </row>
    <row r="771" spans="1:3" s="391" customFormat="1" ht="16.5" customHeight="1">
      <c r="A771" s="398">
        <v>2110204</v>
      </c>
      <c r="B771" s="398" t="s">
        <v>1399</v>
      </c>
      <c r="C771" s="399">
        <v>0</v>
      </c>
    </row>
    <row r="772" spans="1:3" s="391" customFormat="1" ht="16.5" customHeight="1">
      <c r="A772" s="398">
        <v>2110299</v>
      </c>
      <c r="B772" s="398" t="s">
        <v>1400</v>
      </c>
      <c r="C772" s="399">
        <v>65</v>
      </c>
    </row>
    <row r="773" spans="1:3" s="391" customFormat="1" ht="16.5" customHeight="1">
      <c r="A773" s="398">
        <v>21103</v>
      </c>
      <c r="B773" s="400" t="s">
        <v>1401</v>
      </c>
      <c r="C773" s="399">
        <f>SUM(C774:C780)</f>
        <v>1664</v>
      </c>
    </row>
    <row r="774" spans="1:3" s="391" customFormat="1" ht="16.5" customHeight="1">
      <c r="A774" s="398">
        <v>2110301</v>
      </c>
      <c r="B774" s="398" t="s">
        <v>1402</v>
      </c>
      <c r="C774" s="399">
        <v>0</v>
      </c>
    </row>
    <row r="775" spans="1:3" s="391" customFormat="1" ht="16.5" customHeight="1">
      <c r="A775" s="398">
        <v>2110302</v>
      </c>
      <c r="B775" s="398" t="s">
        <v>1403</v>
      </c>
      <c r="C775" s="399">
        <v>370</v>
      </c>
    </row>
    <row r="776" spans="1:3" s="391" customFormat="1" ht="16.5" customHeight="1">
      <c r="A776" s="398">
        <v>2110303</v>
      </c>
      <c r="B776" s="398" t="s">
        <v>1404</v>
      </c>
      <c r="C776" s="399">
        <v>0</v>
      </c>
    </row>
    <row r="777" spans="1:3" s="391" customFormat="1" ht="16.5" customHeight="1">
      <c r="A777" s="398">
        <v>2110304</v>
      </c>
      <c r="B777" s="398" t="s">
        <v>1405</v>
      </c>
      <c r="C777" s="399">
        <v>0</v>
      </c>
    </row>
    <row r="778" spans="1:3" s="391" customFormat="1" ht="16.5" customHeight="1">
      <c r="A778" s="398">
        <v>2110305</v>
      </c>
      <c r="B778" s="398" t="s">
        <v>1406</v>
      </c>
      <c r="C778" s="399">
        <v>0</v>
      </c>
    </row>
    <row r="779" spans="1:3" s="391" customFormat="1" ht="16.5" customHeight="1">
      <c r="A779" s="398">
        <v>2110306</v>
      </c>
      <c r="B779" s="398" t="s">
        <v>1407</v>
      </c>
      <c r="C779" s="399">
        <v>0</v>
      </c>
    </row>
    <row r="780" spans="1:3" s="391" customFormat="1" ht="16.5" customHeight="1">
      <c r="A780" s="398">
        <v>2110399</v>
      </c>
      <c r="B780" s="398" t="s">
        <v>1408</v>
      </c>
      <c r="C780" s="399">
        <v>1294</v>
      </c>
    </row>
    <row r="781" spans="1:3" s="391" customFormat="1" ht="16.5" customHeight="1">
      <c r="A781" s="398">
        <v>21104</v>
      </c>
      <c r="B781" s="400" t="s">
        <v>1409</v>
      </c>
      <c r="C781" s="399">
        <f>SUM(C782:C785)</f>
        <v>406</v>
      </c>
    </row>
    <row r="782" spans="1:3" s="391" customFormat="1" ht="16.5" customHeight="1">
      <c r="A782" s="398">
        <v>2110401</v>
      </c>
      <c r="B782" s="398" t="s">
        <v>1410</v>
      </c>
      <c r="C782" s="399">
        <v>356</v>
      </c>
    </row>
    <row r="783" spans="1:3" s="391" customFormat="1" ht="16.5" customHeight="1">
      <c r="A783" s="398">
        <v>2110402</v>
      </c>
      <c r="B783" s="398" t="s">
        <v>1411</v>
      </c>
      <c r="C783" s="399">
        <v>0</v>
      </c>
    </row>
    <row r="784" spans="1:3" s="391" customFormat="1" ht="16.5" customHeight="1">
      <c r="A784" s="398">
        <v>2110404</v>
      </c>
      <c r="B784" s="398" t="s">
        <v>1412</v>
      </c>
      <c r="C784" s="399">
        <v>0</v>
      </c>
    </row>
    <row r="785" spans="1:3" s="391" customFormat="1" ht="16.5" customHeight="1">
      <c r="A785" s="398">
        <v>2110499</v>
      </c>
      <c r="B785" s="398" t="s">
        <v>1413</v>
      </c>
      <c r="C785" s="399">
        <v>50</v>
      </c>
    </row>
    <row r="786" spans="1:3" s="391" customFormat="1" ht="16.5" customHeight="1">
      <c r="A786" s="398">
        <v>21105</v>
      </c>
      <c r="B786" s="400" t="s">
        <v>1414</v>
      </c>
      <c r="C786" s="399">
        <f>SUM(C787:C792)</f>
        <v>14</v>
      </c>
    </row>
    <row r="787" spans="1:3" s="391" customFormat="1" ht="16.5" customHeight="1">
      <c r="A787" s="398">
        <v>2110501</v>
      </c>
      <c r="B787" s="398" t="s">
        <v>1415</v>
      </c>
      <c r="C787" s="399">
        <v>0</v>
      </c>
    </row>
    <row r="788" spans="1:3" s="391" customFormat="1" ht="16.5" customHeight="1">
      <c r="A788" s="398">
        <v>2110502</v>
      </c>
      <c r="B788" s="398" t="s">
        <v>1416</v>
      </c>
      <c r="C788" s="399">
        <v>14</v>
      </c>
    </row>
    <row r="789" spans="1:3" s="391" customFormat="1" ht="16.5" customHeight="1">
      <c r="A789" s="398">
        <v>2110503</v>
      </c>
      <c r="B789" s="398" t="s">
        <v>1417</v>
      </c>
      <c r="C789" s="399">
        <v>0</v>
      </c>
    </row>
    <row r="790" spans="1:3" s="391" customFormat="1" ht="16.5" customHeight="1">
      <c r="A790" s="398">
        <v>2110506</v>
      </c>
      <c r="B790" s="398" t="s">
        <v>1418</v>
      </c>
      <c r="C790" s="399">
        <v>0</v>
      </c>
    </row>
    <row r="791" spans="1:3" s="391" customFormat="1" ht="16.5" customHeight="1">
      <c r="A791" s="398">
        <v>2110507</v>
      </c>
      <c r="B791" s="398" t="s">
        <v>1419</v>
      </c>
      <c r="C791" s="399">
        <v>0</v>
      </c>
    </row>
    <row r="792" spans="1:3" s="391" customFormat="1" ht="16.5" customHeight="1">
      <c r="A792" s="398">
        <v>2110599</v>
      </c>
      <c r="B792" s="398" t="s">
        <v>1420</v>
      </c>
      <c r="C792" s="399">
        <v>0</v>
      </c>
    </row>
    <row r="793" spans="1:3" s="391" customFormat="1" ht="16.5" customHeight="1">
      <c r="A793" s="398">
        <v>21106</v>
      </c>
      <c r="B793" s="400" t="s">
        <v>1421</v>
      </c>
      <c r="C793" s="399">
        <f>SUM(C794:C798)</f>
        <v>535</v>
      </c>
    </row>
    <row r="794" spans="1:3" s="391" customFormat="1" ht="16.5" customHeight="1">
      <c r="A794" s="398">
        <v>2110602</v>
      </c>
      <c r="B794" s="398" t="s">
        <v>1422</v>
      </c>
      <c r="C794" s="399">
        <v>535</v>
      </c>
    </row>
    <row r="795" spans="1:3" s="391" customFormat="1" ht="16.5" customHeight="1">
      <c r="A795" s="398">
        <v>2110603</v>
      </c>
      <c r="B795" s="398" t="s">
        <v>1423</v>
      </c>
      <c r="C795" s="399">
        <v>0</v>
      </c>
    </row>
    <row r="796" spans="1:3" s="391" customFormat="1" ht="16.5" customHeight="1">
      <c r="A796" s="398">
        <v>2110604</v>
      </c>
      <c r="B796" s="398" t="s">
        <v>1424</v>
      </c>
      <c r="C796" s="399">
        <v>0</v>
      </c>
    </row>
    <row r="797" spans="1:3" s="391" customFormat="1" ht="16.5" customHeight="1">
      <c r="A797" s="398">
        <v>2110605</v>
      </c>
      <c r="B797" s="398" t="s">
        <v>1425</v>
      </c>
      <c r="C797" s="399">
        <v>0</v>
      </c>
    </row>
    <row r="798" spans="1:3" s="391" customFormat="1" ht="16.5" customHeight="1">
      <c r="A798" s="398">
        <v>2110699</v>
      </c>
      <c r="B798" s="398" t="s">
        <v>1426</v>
      </c>
      <c r="C798" s="399">
        <v>0</v>
      </c>
    </row>
    <row r="799" spans="1:3" s="391" customFormat="1" ht="16.5" customHeight="1">
      <c r="A799" s="398">
        <v>21107</v>
      </c>
      <c r="B799" s="400" t="s">
        <v>1427</v>
      </c>
      <c r="C799" s="399">
        <f>SUM(C800:C801)</f>
        <v>0</v>
      </c>
    </row>
    <row r="800" spans="1:3" s="391" customFormat="1" ht="16.5" customHeight="1">
      <c r="A800" s="398">
        <v>2110704</v>
      </c>
      <c r="B800" s="398" t="s">
        <v>1428</v>
      </c>
      <c r="C800" s="399">
        <v>0</v>
      </c>
    </row>
    <row r="801" spans="1:3" s="391" customFormat="1" ht="16.5" customHeight="1">
      <c r="A801" s="398">
        <v>2110799</v>
      </c>
      <c r="B801" s="398" t="s">
        <v>1429</v>
      </c>
      <c r="C801" s="399">
        <v>0</v>
      </c>
    </row>
    <row r="802" spans="1:3" s="391" customFormat="1" ht="16.5" customHeight="1">
      <c r="A802" s="398">
        <v>21108</v>
      </c>
      <c r="B802" s="400" t="s">
        <v>1430</v>
      </c>
      <c r="C802" s="399">
        <f>SUM(C803:C804)</f>
        <v>0</v>
      </c>
    </row>
    <row r="803" spans="1:3" s="391" customFormat="1" ht="16.5" customHeight="1">
      <c r="A803" s="398">
        <v>2110804</v>
      </c>
      <c r="B803" s="398" t="s">
        <v>1431</v>
      </c>
      <c r="C803" s="399">
        <v>0</v>
      </c>
    </row>
    <row r="804" spans="1:3" s="391" customFormat="1" ht="16.5" customHeight="1">
      <c r="A804" s="398">
        <v>2110899</v>
      </c>
      <c r="B804" s="398" t="s">
        <v>1432</v>
      </c>
      <c r="C804" s="399">
        <v>0</v>
      </c>
    </row>
    <row r="805" spans="1:3" s="391" customFormat="1" ht="16.5" customHeight="1">
      <c r="A805" s="398">
        <v>21109</v>
      </c>
      <c r="B805" s="400" t="s">
        <v>1433</v>
      </c>
      <c r="C805" s="399">
        <f>C806</f>
        <v>0</v>
      </c>
    </row>
    <row r="806" spans="1:3" s="391" customFormat="1" ht="16.5" customHeight="1">
      <c r="A806" s="398">
        <v>2110901</v>
      </c>
      <c r="B806" s="398" t="s">
        <v>1434</v>
      </c>
      <c r="C806" s="399">
        <v>0</v>
      </c>
    </row>
    <row r="807" spans="1:3" s="391" customFormat="1" ht="16.5" customHeight="1">
      <c r="A807" s="398">
        <v>21110</v>
      </c>
      <c r="B807" s="400" t="s">
        <v>1435</v>
      </c>
      <c r="C807" s="399">
        <f>C808</f>
        <v>0</v>
      </c>
    </row>
    <row r="808" spans="1:3" s="391" customFormat="1" ht="16.5" customHeight="1">
      <c r="A808" s="398">
        <v>2111001</v>
      </c>
      <c r="B808" s="398" t="s">
        <v>1436</v>
      </c>
      <c r="C808" s="399">
        <v>0</v>
      </c>
    </row>
    <row r="809" spans="1:3" s="391" customFormat="1" ht="16.5" customHeight="1">
      <c r="A809" s="398">
        <v>21111</v>
      </c>
      <c r="B809" s="400" t="s">
        <v>1437</v>
      </c>
      <c r="C809" s="399">
        <f>SUM(C810:C814)</f>
        <v>0</v>
      </c>
    </row>
    <row r="810" spans="1:3" s="391" customFormat="1" ht="16.5" customHeight="1">
      <c r="A810" s="398">
        <v>2111101</v>
      </c>
      <c r="B810" s="398" t="s">
        <v>1438</v>
      </c>
      <c r="C810" s="399">
        <v>0</v>
      </c>
    </row>
    <row r="811" spans="1:3" s="391" customFormat="1" ht="16.5" customHeight="1">
      <c r="A811" s="398">
        <v>2111102</v>
      </c>
      <c r="B811" s="398" t="s">
        <v>1439</v>
      </c>
      <c r="C811" s="399">
        <v>0</v>
      </c>
    </row>
    <row r="812" spans="1:3" s="391" customFormat="1" ht="16.5" customHeight="1">
      <c r="A812" s="398">
        <v>2111103</v>
      </c>
      <c r="B812" s="398" t="s">
        <v>1440</v>
      </c>
      <c r="C812" s="399">
        <v>0</v>
      </c>
    </row>
    <row r="813" spans="1:3" s="391" customFormat="1" ht="16.5" customHeight="1">
      <c r="A813" s="398">
        <v>2111104</v>
      </c>
      <c r="B813" s="398" t="s">
        <v>1441</v>
      </c>
      <c r="C813" s="399">
        <v>0</v>
      </c>
    </row>
    <row r="814" spans="1:3" s="391" customFormat="1" ht="16.5" customHeight="1">
      <c r="A814" s="398">
        <v>2111199</v>
      </c>
      <c r="B814" s="398" t="s">
        <v>1442</v>
      </c>
      <c r="C814" s="399">
        <v>0</v>
      </c>
    </row>
    <row r="815" spans="1:3" s="391" customFormat="1" ht="16.5" customHeight="1">
      <c r="A815" s="398">
        <v>21112</v>
      </c>
      <c r="B815" s="400" t="s">
        <v>1443</v>
      </c>
      <c r="C815" s="399">
        <f>C816</f>
        <v>0</v>
      </c>
    </row>
    <row r="816" spans="1:3" s="391" customFormat="1" ht="16.5" customHeight="1">
      <c r="A816" s="398">
        <v>2111201</v>
      </c>
      <c r="B816" s="398" t="s">
        <v>1444</v>
      </c>
      <c r="C816" s="399">
        <v>0</v>
      </c>
    </row>
    <row r="817" spans="1:3" s="391" customFormat="1" ht="16.5" customHeight="1">
      <c r="A817" s="398">
        <v>21113</v>
      </c>
      <c r="B817" s="400" t="s">
        <v>1445</v>
      </c>
      <c r="C817" s="399">
        <f>C818</f>
        <v>0</v>
      </c>
    </row>
    <row r="818" spans="1:3" s="391" customFormat="1" ht="16.5" customHeight="1">
      <c r="A818" s="398">
        <v>2111301</v>
      </c>
      <c r="B818" s="398" t="s">
        <v>1446</v>
      </c>
      <c r="C818" s="399">
        <v>0</v>
      </c>
    </row>
    <row r="819" spans="1:3" s="391" customFormat="1" ht="16.5" customHeight="1">
      <c r="A819" s="398">
        <v>21114</v>
      </c>
      <c r="B819" s="400" t="s">
        <v>1447</v>
      </c>
      <c r="C819" s="399">
        <f>SUM(C820:C833)</f>
        <v>0</v>
      </c>
    </row>
    <row r="820" spans="1:3" s="391" customFormat="1" ht="16.5" customHeight="1">
      <c r="A820" s="398">
        <v>2111401</v>
      </c>
      <c r="B820" s="398" t="s">
        <v>841</v>
      </c>
      <c r="C820" s="399">
        <v>0</v>
      </c>
    </row>
    <row r="821" spans="1:3" s="391" customFormat="1" ht="16.5" customHeight="1">
      <c r="A821" s="398">
        <v>2111402</v>
      </c>
      <c r="B821" s="398" t="s">
        <v>842</v>
      </c>
      <c r="C821" s="399">
        <v>0</v>
      </c>
    </row>
    <row r="822" spans="1:3" s="391" customFormat="1" ht="16.5" customHeight="1">
      <c r="A822" s="398">
        <v>2111403</v>
      </c>
      <c r="B822" s="398" t="s">
        <v>843</v>
      </c>
      <c r="C822" s="399">
        <v>0</v>
      </c>
    </row>
    <row r="823" spans="1:3" s="391" customFormat="1" ht="16.5" customHeight="1">
      <c r="A823" s="398">
        <v>2111404</v>
      </c>
      <c r="B823" s="398" t="s">
        <v>1448</v>
      </c>
      <c r="C823" s="399">
        <v>0</v>
      </c>
    </row>
    <row r="824" spans="1:3" s="391" customFormat="1" ht="16.5" customHeight="1">
      <c r="A824" s="398">
        <v>2111405</v>
      </c>
      <c r="B824" s="398" t="s">
        <v>1449</v>
      </c>
      <c r="C824" s="399">
        <v>0</v>
      </c>
    </row>
    <row r="825" spans="1:3" s="391" customFormat="1" ht="16.5" customHeight="1">
      <c r="A825" s="398">
        <v>2111406</v>
      </c>
      <c r="B825" s="398" t="s">
        <v>1450</v>
      </c>
      <c r="C825" s="399">
        <v>0</v>
      </c>
    </row>
    <row r="826" spans="1:3" s="391" customFormat="1" ht="16.5" customHeight="1">
      <c r="A826" s="398">
        <v>2111407</v>
      </c>
      <c r="B826" s="398" t="s">
        <v>1451</v>
      </c>
      <c r="C826" s="399">
        <v>0</v>
      </c>
    </row>
    <row r="827" spans="1:3" s="391" customFormat="1" ht="16.5" customHeight="1">
      <c r="A827" s="398">
        <v>2111408</v>
      </c>
      <c r="B827" s="398" t="s">
        <v>1452</v>
      </c>
      <c r="C827" s="399">
        <v>0</v>
      </c>
    </row>
    <row r="828" spans="1:3" s="391" customFormat="1" ht="16.5" customHeight="1">
      <c r="A828" s="398">
        <v>2111409</v>
      </c>
      <c r="B828" s="398" t="s">
        <v>1453</v>
      </c>
      <c r="C828" s="399">
        <v>0</v>
      </c>
    </row>
    <row r="829" spans="1:3" s="391" customFormat="1" ht="16.5" customHeight="1">
      <c r="A829" s="398">
        <v>2111410</v>
      </c>
      <c r="B829" s="398" t="s">
        <v>1454</v>
      </c>
      <c r="C829" s="399">
        <v>0</v>
      </c>
    </row>
    <row r="830" spans="1:3" s="391" customFormat="1" ht="16.5" customHeight="1">
      <c r="A830" s="398">
        <v>2111411</v>
      </c>
      <c r="B830" s="398" t="s">
        <v>882</v>
      </c>
      <c r="C830" s="399">
        <v>0</v>
      </c>
    </row>
    <row r="831" spans="1:3" s="391" customFormat="1" ht="16.5" customHeight="1">
      <c r="A831" s="398">
        <v>2111413</v>
      </c>
      <c r="B831" s="398" t="s">
        <v>1455</v>
      </c>
      <c r="C831" s="399">
        <v>0</v>
      </c>
    </row>
    <row r="832" spans="1:3" s="391" customFormat="1" ht="16.5" customHeight="1">
      <c r="A832" s="398">
        <v>2111450</v>
      </c>
      <c r="B832" s="398" t="s">
        <v>850</v>
      </c>
      <c r="C832" s="399">
        <v>0</v>
      </c>
    </row>
    <row r="833" spans="1:3" s="391" customFormat="1" ht="16.5" customHeight="1">
      <c r="A833" s="398">
        <v>2111499</v>
      </c>
      <c r="B833" s="398" t="s">
        <v>1456</v>
      </c>
      <c r="C833" s="399">
        <v>0</v>
      </c>
    </row>
    <row r="834" spans="1:3" s="391" customFormat="1" ht="16.5" customHeight="1">
      <c r="A834" s="398">
        <v>21199</v>
      </c>
      <c r="B834" s="400" t="s">
        <v>1457</v>
      </c>
      <c r="C834" s="399">
        <f>C835</f>
        <v>1056</v>
      </c>
    </row>
    <row r="835" spans="1:3" s="391" customFormat="1" ht="16.5" customHeight="1">
      <c r="A835" s="398">
        <v>2119901</v>
      </c>
      <c r="B835" s="398" t="s">
        <v>1458</v>
      </c>
      <c r="C835" s="399">
        <v>1056</v>
      </c>
    </row>
    <row r="836" spans="1:3" s="391" customFormat="1" ht="16.5" customHeight="1">
      <c r="A836" s="398">
        <v>212</v>
      </c>
      <c r="B836" s="400" t="s">
        <v>1459</v>
      </c>
      <c r="C836" s="399">
        <f>SUM(C837,C848,C850,C853,C855,C857)</f>
        <v>3519</v>
      </c>
    </row>
    <row r="837" spans="1:3" s="391" customFormat="1" ht="16.5" customHeight="1">
      <c r="A837" s="398">
        <v>21201</v>
      </c>
      <c r="B837" s="400" t="s">
        <v>1460</v>
      </c>
      <c r="C837" s="399">
        <f>SUM(C838:C847)</f>
        <v>2279</v>
      </c>
    </row>
    <row r="838" spans="1:3" s="391" customFormat="1" ht="16.5" customHeight="1">
      <c r="A838" s="398">
        <v>2120101</v>
      </c>
      <c r="B838" s="398" t="s">
        <v>841</v>
      </c>
      <c r="C838" s="399">
        <v>1093</v>
      </c>
    </row>
    <row r="839" spans="1:3" s="391" customFormat="1" ht="16.5" customHeight="1">
      <c r="A839" s="398">
        <v>2120102</v>
      </c>
      <c r="B839" s="398" t="s">
        <v>842</v>
      </c>
      <c r="C839" s="399">
        <v>113</v>
      </c>
    </row>
    <row r="840" spans="1:3" s="391" customFormat="1" ht="16.5" customHeight="1">
      <c r="A840" s="398">
        <v>2120103</v>
      </c>
      <c r="B840" s="398" t="s">
        <v>843</v>
      </c>
      <c r="C840" s="399">
        <v>73</v>
      </c>
    </row>
    <row r="841" spans="1:3" s="391" customFormat="1" ht="16.5" customHeight="1">
      <c r="A841" s="398">
        <v>2120104</v>
      </c>
      <c r="B841" s="398" t="s">
        <v>1461</v>
      </c>
      <c r="C841" s="399">
        <v>0</v>
      </c>
    </row>
    <row r="842" spans="1:3" s="391" customFormat="1" ht="16.5" customHeight="1">
      <c r="A842" s="398">
        <v>2120105</v>
      </c>
      <c r="B842" s="398" t="s">
        <v>1462</v>
      </c>
      <c r="C842" s="399">
        <v>0</v>
      </c>
    </row>
    <row r="843" spans="1:3" s="391" customFormat="1" ht="16.5" customHeight="1">
      <c r="A843" s="398">
        <v>2120106</v>
      </c>
      <c r="B843" s="398" t="s">
        <v>1463</v>
      </c>
      <c r="C843" s="399">
        <v>0</v>
      </c>
    </row>
    <row r="844" spans="1:3" s="391" customFormat="1" ht="16.5" customHeight="1">
      <c r="A844" s="398">
        <v>2120107</v>
      </c>
      <c r="B844" s="398" t="s">
        <v>1464</v>
      </c>
      <c r="C844" s="399">
        <v>0</v>
      </c>
    </row>
    <row r="845" spans="1:3" s="391" customFormat="1" ht="16.5" customHeight="1">
      <c r="A845" s="398">
        <v>2120109</v>
      </c>
      <c r="B845" s="398" t="s">
        <v>1465</v>
      </c>
      <c r="C845" s="399">
        <v>0</v>
      </c>
    </row>
    <row r="846" spans="1:3" s="391" customFormat="1" ht="16.5" customHeight="1">
      <c r="A846" s="398">
        <v>2120110</v>
      </c>
      <c r="B846" s="398" t="s">
        <v>1466</v>
      </c>
      <c r="C846" s="399">
        <v>0</v>
      </c>
    </row>
    <row r="847" spans="1:3" s="391" customFormat="1" ht="16.5" customHeight="1">
      <c r="A847" s="398">
        <v>2120199</v>
      </c>
      <c r="B847" s="398" t="s">
        <v>1467</v>
      </c>
      <c r="C847" s="399">
        <v>1000</v>
      </c>
    </row>
    <row r="848" spans="1:3" s="391" customFormat="1" ht="16.5" customHeight="1">
      <c r="A848" s="398">
        <v>21202</v>
      </c>
      <c r="B848" s="400" t="s">
        <v>1468</v>
      </c>
      <c r="C848" s="399">
        <f>C849</f>
        <v>64</v>
      </c>
    </row>
    <row r="849" spans="1:3" s="391" customFormat="1" ht="16.5" customHeight="1">
      <c r="A849" s="398">
        <v>2120201</v>
      </c>
      <c r="B849" s="398" t="s">
        <v>1469</v>
      </c>
      <c r="C849" s="399">
        <v>64</v>
      </c>
    </row>
    <row r="850" spans="1:3" s="391" customFormat="1" ht="16.5" customHeight="1">
      <c r="A850" s="398">
        <v>21203</v>
      </c>
      <c r="B850" s="400" t="s">
        <v>1470</v>
      </c>
      <c r="C850" s="399">
        <f>SUM(C851:C852)</f>
        <v>1</v>
      </c>
    </row>
    <row r="851" spans="1:3" s="391" customFormat="1" ht="16.5" customHeight="1">
      <c r="A851" s="398">
        <v>2120303</v>
      </c>
      <c r="B851" s="398" t="s">
        <v>1471</v>
      </c>
      <c r="C851" s="399">
        <v>0</v>
      </c>
    </row>
    <row r="852" spans="1:3" s="391" customFormat="1" ht="16.5" customHeight="1">
      <c r="A852" s="398">
        <v>2120399</v>
      </c>
      <c r="B852" s="398" t="s">
        <v>1472</v>
      </c>
      <c r="C852" s="399">
        <v>1</v>
      </c>
    </row>
    <row r="853" spans="1:3" s="391" customFormat="1" ht="16.5" customHeight="1">
      <c r="A853" s="398">
        <v>21205</v>
      </c>
      <c r="B853" s="400" t="s">
        <v>1473</v>
      </c>
      <c r="C853" s="399">
        <f aca="true" t="shared" si="1" ref="C853:C857">C854</f>
        <v>725</v>
      </c>
    </row>
    <row r="854" spans="1:3" s="391" customFormat="1" ht="16.5" customHeight="1">
      <c r="A854" s="398">
        <v>2120501</v>
      </c>
      <c r="B854" s="398" t="s">
        <v>1474</v>
      </c>
      <c r="C854" s="399">
        <v>725</v>
      </c>
    </row>
    <row r="855" spans="1:3" s="391" customFormat="1" ht="16.5" customHeight="1">
      <c r="A855" s="398">
        <v>21206</v>
      </c>
      <c r="B855" s="400" t="s">
        <v>1475</v>
      </c>
      <c r="C855" s="399">
        <f t="shared" si="1"/>
        <v>0</v>
      </c>
    </row>
    <row r="856" spans="1:3" s="391" customFormat="1" ht="16.5" customHeight="1">
      <c r="A856" s="398">
        <v>2120601</v>
      </c>
      <c r="B856" s="398" t="s">
        <v>1476</v>
      </c>
      <c r="C856" s="399">
        <v>0</v>
      </c>
    </row>
    <row r="857" spans="1:3" s="391" customFormat="1" ht="16.5" customHeight="1">
      <c r="A857" s="398">
        <v>21299</v>
      </c>
      <c r="B857" s="400" t="s">
        <v>1477</v>
      </c>
      <c r="C857" s="399">
        <f t="shared" si="1"/>
        <v>450</v>
      </c>
    </row>
    <row r="858" spans="1:3" s="391" customFormat="1" ht="16.5" customHeight="1">
      <c r="A858" s="398">
        <v>2129901</v>
      </c>
      <c r="B858" s="398" t="s">
        <v>1478</v>
      </c>
      <c r="C858" s="399">
        <v>450</v>
      </c>
    </row>
    <row r="859" spans="1:3" s="391" customFormat="1" ht="16.5" customHeight="1">
      <c r="A859" s="398">
        <v>213</v>
      </c>
      <c r="B859" s="400" t="s">
        <v>1479</v>
      </c>
      <c r="C859" s="399">
        <f>SUM(C860,C886,C911,C939,C950,C957,C964,C967)</f>
        <v>82411</v>
      </c>
    </row>
    <row r="860" spans="1:3" s="391" customFormat="1" ht="16.5" customHeight="1">
      <c r="A860" s="398">
        <v>21301</v>
      </c>
      <c r="B860" s="400" t="s">
        <v>1480</v>
      </c>
      <c r="C860" s="399">
        <f>SUM(C861:C885)</f>
        <v>10352</v>
      </c>
    </row>
    <row r="861" spans="1:3" s="391" customFormat="1" ht="16.5" customHeight="1">
      <c r="A861" s="398">
        <v>2130101</v>
      </c>
      <c r="B861" s="398" t="s">
        <v>841</v>
      </c>
      <c r="C861" s="399">
        <v>2061</v>
      </c>
    </row>
    <row r="862" spans="1:3" s="391" customFormat="1" ht="16.5" customHeight="1">
      <c r="A862" s="398">
        <v>2130102</v>
      </c>
      <c r="B862" s="398" t="s">
        <v>842</v>
      </c>
      <c r="C862" s="399">
        <v>0</v>
      </c>
    </row>
    <row r="863" spans="1:3" s="391" customFormat="1" ht="16.5" customHeight="1">
      <c r="A863" s="398">
        <v>2130103</v>
      </c>
      <c r="B863" s="398" t="s">
        <v>843</v>
      </c>
      <c r="C863" s="399">
        <v>0</v>
      </c>
    </row>
    <row r="864" spans="1:3" s="391" customFormat="1" ht="16.5" customHeight="1">
      <c r="A864" s="398">
        <v>2130104</v>
      </c>
      <c r="B864" s="398" t="s">
        <v>850</v>
      </c>
      <c r="C864" s="399">
        <v>391</v>
      </c>
    </row>
    <row r="865" spans="1:3" s="391" customFormat="1" ht="16.5" customHeight="1">
      <c r="A865" s="398">
        <v>2130105</v>
      </c>
      <c r="B865" s="398" t="s">
        <v>1481</v>
      </c>
      <c r="C865" s="399">
        <v>0</v>
      </c>
    </row>
    <row r="866" spans="1:3" s="391" customFormat="1" ht="16.5" customHeight="1">
      <c r="A866" s="398">
        <v>2130106</v>
      </c>
      <c r="B866" s="398" t="s">
        <v>1482</v>
      </c>
      <c r="C866" s="399">
        <v>165</v>
      </c>
    </row>
    <row r="867" spans="1:3" s="391" customFormat="1" ht="16.5" customHeight="1">
      <c r="A867" s="398">
        <v>2130108</v>
      </c>
      <c r="B867" s="398" t="s">
        <v>1483</v>
      </c>
      <c r="C867" s="399">
        <v>0</v>
      </c>
    </row>
    <row r="868" spans="1:3" s="391" customFormat="1" ht="16.5" customHeight="1">
      <c r="A868" s="398">
        <v>2130109</v>
      </c>
      <c r="B868" s="398" t="s">
        <v>1484</v>
      </c>
      <c r="C868" s="399">
        <v>0</v>
      </c>
    </row>
    <row r="869" spans="1:3" s="391" customFormat="1" ht="16.5" customHeight="1">
      <c r="A869" s="398">
        <v>2130110</v>
      </c>
      <c r="B869" s="398" t="s">
        <v>1485</v>
      </c>
      <c r="C869" s="399">
        <v>0</v>
      </c>
    </row>
    <row r="870" spans="1:3" s="391" customFormat="1" ht="16.5" customHeight="1">
      <c r="A870" s="398">
        <v>2130111</v>
      </c>
      <c r="B870" s="398" t="s">
        <v>1486</v>
      </c>
      <c r="C870" s="399">
        <v>0</v>
      </c>
    </row>
    <row r="871" spans="1:3" s="391" customFormat="1" ht="16.5" customHeight="1">
      <c r="A871" s="398">
        <v>2130112</v>
      </c>
      <c r="B871" s="398" t="s">
        <v>1487</v>
      </c>
      <c r="C871" s="399">
        <v>0</v>
      </c>
    </row>
    <row r="872" spans="1:3" s="391" customFormat="1" ht="16.5" customHeight="1">
      <c r="A872" s="398">
        <v>2130114</v>
      </c>
      <c r="B872" s="398" t="s">
        <v>1488</v>
      </c>
      <c r="C872" s="399">
        <v>0</v>
      </c>
    </row>
    <row r="873" spans="1:3" s="391" customFormat="1" ht="16.5" customHeight="1">
      <c r="A873" s="398">
        <v>2130119</v>
      </c>
      <c r="B873" s="398" t="s">
        <v>1489</v>
      </c>
      <c r="C873" s="399">
        <v>350</v>
      </c>
    </row>
    <row r="874" spans="1:3" s="391" customFormat="1" ht="16.5" customHeight="1">
      <c r="A874" s="398">
        <v>2130120</v>
      </c>
      <c r="B874" s="398" t="s">
        <v>1490</v>
      </c>
      <c r="C874" s="399">
        <v>0</v>
      </c>
    </row>
    <row r="875" spans="1:3" s="391" customFormat="1" ht="16.5" customHeight="1">
      <c r="A875" s="398">
        <v>2130121</v>
      </c>
      <c r="B875" s="398" t="s">
        <v>1491</v>
      </c>
      <c r="C875" s="399">
        <v>61</v>
      </c>
    </row>
    <row r="876" spans="1:3" s="391" customFormat="1" ht="16.5" customHeight="1">
      <c r="A876" s="398">
        <v>2130122</v>
      </c>
      <c r="B876" s="398" t="s">
        <v>1492</v>
      </c>
      <c r="C876" s="399">
        <v>620</v>
      </c>
    </row>
    <row r="877" spans="1:3" s="391" customFormat="1" ht="16.5" customHeight="1">
      <c r="A877" s="398">
        <v>2130124</v>
      </c>
      <c r="B877" s="398" t="s">
        <v>1493</v>
      </c>
      <c r="C877" s="399">
        <v>0</v>
      </c>
    </row>
    <row r="878" spans="1:3" s="391" customFormat="1" ht="16.5" customHeight="1">
      <c r="A878" s="398">
        <v>2130125</v>
      </c>
      <c r="B878" s="398" t="s">
        <v>1494</v>
      </c>
      <c r="C878" s="399">
        <v>0</v>
      </c>
    </row>
    <row r="879" spans="1:3" s="391" customFormat="1" ht="16.5" customHeight="1">
      <c r="A879" s="398">
        <v>2130126</v>
      </c>
      <c r="B879" s="398" t="s">
        <v>1495</v>
      </c>
      <c r="C879" s="399">
        <v>0</v>
      </c>
    </row>
    <row r="880" spans="1:3" s="391" customFormat="1" ht="16.5" customHeight="1">
      <c r="A880" s="398">
        <v>2130135</v>
      </c>
      <c r="B880" s="398" t="s">
        <v>1496</v>
      </c>
      <c r="C880" s="399">
        <v>3115</v>
      </c>
    </row>
    <row r="881" spans="1:3" s="391" customFormat="1" ht="16.5" customHeight="1">
      <c r="A881" s="398">
        <v>2130142</v>
      </c>
      <c r="B881" s="398" t="s">
        <v>1497</v>
      </c>
      <c r="C881" s="399">
        <v>33</v>
      </c>
    </row>
    <row r="882" spans="1:3" s="391" customFormat="1" ht="16.5" customHeight="1">
      <c r="A882" s="398">
        <v>2130148</v>
      </c>
      <c r="B882" s="398" t="s">
        <v>1498</v>
      </c>
      <c r="C882" s="399">
        <v>0</v>
      </c>
    </row>
    <row r="883" spans="1:3" s="391" customFormat="1" ht="16.5" customHeight="1">
      <c r="A883" s="398">
        <v>2130152</v>
      </c>
      <c r="B883" s="398" t="s">
        <v>1499</v>
      </c>
      <c r="C883" s="399">
        <v>13</v>
      </c>
    </row>
    <row r="884" spans="1:3" s="391" customFormat="1" ht="16.5" customHeight="1">
      <c r="A884" s="398">
        <v>2130153</v>
      </c>
      <c r="B884" s="398" t="s">
        <v>1500</v>
      </c>
      <c r="C884" s="399">
        <v>207</v>
      </c>
    </row>
    <row r="885" spans="1:3" s="391" customFormat="1" ht="16.5" customHeight="1">
      <c r="A885" s="398">
        <v>2130199</v>
      </c>
      <c r="B885" s="398" t="s">
        <v>1501</v>
      </c>
      <c r="C885" s="399">
        <v>3336</v>
      </c>
    </row>
    <row r="886" spans="1:3" s="391" customFormat="1" ht="16.5" customHeight="1">
      <c r="A886" s="398">
        <v>21302</v>
      </c>
      <c r="B886" s="400" t="s">
        <v>1502</v>
      </c>
      <c r="C886" s="399">
        <f>SUM(C887:C910)</f>
        <v>4951</v>
      </c>
    </row>
    <row r="887" spans="1:3" s="391" customFormat="1" ht="16.5" customHeight="1">
      <c r="A887" s="398">
        <v>2130201</v>
      </c>
      <c r="B887" s="398" t="s">
        <v>841</v>
      </c>
      <c r="C887" s="399">
        <v>1087</v>
      </c>
    </row>
    <row r="888" spans="1:3" s="391" customFormat="1" ht="16.5" customHeight="1">
      <c r="A888" s="398">
        <v>2130202</v>
      </c>
      <c r="B888" s="398" t="s">
        <v>842</v>
      </c>
      <c r="C888" s="399">
        <v>0</v>
      </c>
    </row>
    <row r="889" spans="1:3" s="391" customFormat="1" ht="16.5" customHeight="1">
      <c r="A889" s="398">
        <v>2130203</v>
      </c>
      <c r="B889" s="398" t="s">
        <v>843</v>
      </c>
      <c r="C889" s="399">
        <v>0</v>
      </c>
    </row>
    <row r="890" spans="1:3" s="391" customFormat="1" ht="16.5" customHeight="1">
      <c r="A890" s="398">
        <v>2130204</v>
      </c>
      <c r="B890" s="398" t="s">
        <v>1503</v>
      </c>
      <c r="C890" s="399">
        <v>0</v>
      </c>
    </row>
    <row r="891" spans="1:3" s="391" customFormat="1" ht="16.5" customHeight="1">
      <c r="A891" s="398">
        <v>2130205</v>
      </c>
      <c r="B891" s="398" t="s">
        <v>1504</v>
      </c>
      <c r="C891" s="399">
        <v>1213</v>
      </c>
    </row>
    <row r="892" spans="1:3" s="391" customFormat="1" ht="16.5" customHeight="1">
      <c r="A892" s="398">
        <v>2130206</v>
      </c>
      <c r="B892" s="398" t="s">
        <v>1505</v>
      </c>
      <c r="C892" s="399">
        <v>0</v>
      </c>
    </row>
    <row r="893" spans="1:3" s="391" customFormat="1" ht="16.5" customHeight="1">
      <c r="A893" s="398">
        <v>2130207</v>
      </c>
      <c r="B893" s="398" t="s">
        <v>1506</v>
      </c>
      <c r="C893" s="399">
        <v>563</v>
      </c>
    </row>
    <row r="894" spans="1:3" s="391" customFormat="1" ht="16.5" customHeight="1">
      <c r="A894" s="398">
        <v>2130209</v>
      </c>
      <c r="B894" s="398" t="s">
        <v>1507</v>
      </c>
      <c r="C894" s="399">
        <v>891</v>
      </c>
    </row>
    <row r="895" spans="1:3" s="391" customFormat="1" ht="16.5" customHeight="1">
      <c r="A895" s="398">
        <v>2130210</v>
      </c>
      <c r="B895" s="398" t="s">
        <v>1508</v>
      </c>
      <c r="C895" s="399">
        <v>0</v>
      </c>
    </row>
    <row r="896" spans="1:3" s="391" customFormat="1" ht="16.5" customHeight="1">
      <c r="A896" s="398">
        <v>2130211</v>
      </c>
      <c r="B896" s="398" t="s">
        <v>1509</v>
      </c>
      <c r="C896" s="399">
        <v>160</v>
      </c>
    </row>
    <row r="897" spans="1:3" s="391" customFormat="1" ht="16.5" customHeight="1">
      <c r="A897" s="398">
        <v>2130212</v>
      </c>
      <c r="B897" s="398" t="s">
        <v>1510</v>
      </c>
      <c r="C897" s="399">
        <v>277</v>
      </c>
    </row>
    <row r="898" spans="1:3" s="391" customFormat="1" ht="16.5" customHeight="1">
      <c r="A898" s="398">
        <v>2130213</v>
      </c>
      <c r="B898" s="398" t="s">
        <v>1511</v>
      </c>
      <c r="C898" s="399">
        <v>0</v>
      </c>
    </row>
    <row r="899" spans="1:3" s="391" customFormat="1" ht="16.5" customHeight="1">
      <c r="A899" s="398">
        <v>2130217</v>
      </c>
      <c r="B899" s="398" t="s">
        <v>1512</v>
      </c>
      <c r="C899" s="399">
        <v>0</v>
      </c>
    </row>
    <row r="900" spans="1:3" s="391" customFormat="1" ht="16.5" customHeight="1">
      <c r="A900" s="398">
        <v>2130220</v>
      </c>
      <c r="B900" s="398" t="s">
        <v>1513</v>
      </c>
      <c r="C900" s="399">
        <v>0</v>
      </c>
    </row>
    <row r="901" spans="1:3" s="391" customFormat="1" ht="16.5" customHeight="1">
      <c r="A901" s="398">
        <v>2130221</v>
      </c>
      <c r="B901" s="398" t="s">
        <v>1514</v>
      </c>
      <c r="C901" s="399">
        <v>0</v>
      </c>
    </row>
    <row r="902" spans="1:3" s="391" customFormat="1" ht="16.5" customHeight="1">
      <c r="A902" s="398">
        <v>2130223</v>
      </c>
      <c r="B902" s="398" t="s">
        <v>1515</v>
      </c>
      <c r="C902" s="399">
        <v>0</v>
      </c>
    </row>
    <row r="903" spans="1:3" s="391" customFormat="1" ht="16.5" customHeight="1">
      <c r="A903" s="398">
        <v>2130226</v>
      </c>
      <c r="B903" s="398" t="s">
        <v>1516</v>
      </c>
      <c r="C903" s="399">
        <v>0</v>
      </c>
    </row>
    <row r="904" spans="1:3" s="391" customFormat="1" ht="16.5" customHeight="1">
      <c r="A904" s="398">
        <v>2130227</v>
      </c>
      <c r="B904" s="398" t="s">
        <v>1517</v>
      </c>
      <c r="C904" s="399">
        <v>0</v>
      </c>
    </row>
    <row r="905" spans="1:3" s="391" customFormat="1" ht="16.5" customHeight="1">
      <c r="A905" s="398">
        <v>2130232</v>
      </c>
      <c r="B905" s="398" t="s">
        <v>1518</v>
      </c>
      <c r="C905" s="399">
        <v>0</v>
      </c>
    </row>
    <row r="906" spans="1:3" s="391" customFormat="1" ht="16.5" customHeight="1">
      <c r="A906" s="398">
        <v>2130234</v>
      </c>
      <c r="B906" s="398" t="s">
        <v>1519</v>
      </c>
      <c r="C906" s="399">
        <v>0</v>
      </c>
    </row>
    <row r="907" spans="1:3" s="391" customFormat="1" ht="16.5" customHeight="1">
      <c r="A907" s="398">
        <v>2130235</v>
      </c>
      <c r="B907" s="398" t="s">
        <v>1520</v>
      </c>
      <c r="C907" s="399">
        <v>0</v>
      </c>
    </row>
    <row r="908" spans="1:3" s="391" customFormat="1" ht="16.5" customHeight="1">
      <c r="A908" s="398">
        <v>2130236</v>
      </c>
      <c r="B908" s="398" t="s">
        <v>1521</v>
      </c>
      <c r="C908" s="399">
        <v>0</v>
      </c>
    </row>
    <row r="909" spans="1:3" s="391" customFormat="1" ht="16.5" customHeight="1">
      <c r="A909" s="398">
        <v>2130237</v>
      </c>
      <c r="B909" s="398" t="s">
        <v>1487</v>
      </c>
      <c r="C909" s="399">
        <v>0</v>
      </c>
    </row>
    <row r="910" spans="1:3" s="391" customFormat="1" ht="16.5" customHeight="1">
      <c r="A910" s="398">
        <v>2130299</v>
      </c>
      <c r="B910" s="398" t="s">
        <v>1522</v>
      </c>
      <c r="C910" s="399">
        <v>760</v>
      </c>
    </row>
    <row r="911" spans="1:3" s="391" customFormat="1" ht="16.5" customHeight="1">
      <c r="A911" s="398">
        <v>21303</v>
      </c>
      <c r="B911" s="400" t="s">
        <v>1523</v>
      </c>
      <c r="C911" s="399">
        <f>SUM(C912:C938)</f>
        <v>9270</v>
      </c>
    </row>
    <row r="912" spans="1:3" s="391" customFormat="1" ht="16.5" customHeight="1">
      <c r="A912" s="398">
        <v>2130301</v>
      </c>
      <c r="B912" s="398" t="s">
        <v>841</v>
      </c>
      <c r="C912" s="399">
        <v>998</v>
      </c>
    </row>
    <row r="913" spans="1:3" s="391" customFormat="1" ht="16.5" customHeight="1">
      <c r="A913" s="398">
        <v>2130302</v>
      </c>
      <c r="B913" s="398" t="s">
        <v>842</v>
      </c>
      <c r="C913" s="399">
        <v>0</v>
      </c>
    </row>
    <row r="914" spans="1:3" s="391" customFormat="1" ht="16.5" customHeight="1">
      <c r="A914" s="398">
        <v>2130303</v>
      </c>
      <c r="B914" s="398" t="s">
        <v>843</v>
      </c>
      <c r="C914" s="399">
        <v>0</v>
      </c>
    </row>
    <row r="915" spans="1:3" s="391" customFormat="1" ht="16.5" customHeight="1">
      <c r="A915" s="398">
        <v>2130304</v>
      </c>
      <c r="B915" s="398" t="s">
        <v>1524</v>
      </c>
      <c r="C915" s="399">
        <v>0</v>
      </c>
    </row>
    <row r="916" spans="1:3" s="391" customFormat="1" ht="16.5" customHeight="1">
      <c r="A916" s="398">
        <v>2130305</v>
      </c>
      <c r="B916" s="398" t="s">
        <v>1525</v>
      </c>
      <c r="C916" s="399">
        <v>0</v>
      </c>
    </row>
    <row r="917" spans="1:3" s="391" customFormat="1" ht="16.5" customHeight="1">
      <c r="A917" s="398">
        <v>2130306</v>
      </c>
      <c r="B917" s="398" t="s">
        <v>1526</v>
      </c>
      <c r="C917" s="399">
        <v>0</v>
      </c>
    </row>
    <row r="918" spans="1:3" s="391" customFormat="1" ht="16.5" customHeight="1">
      <c r="A918" s="398">
        <v>2130307</v>
      </c>
      <c r="B918" s="398" t="s">
        <v>1527</v>
      </c>
      <c r="C918" s="399">
        <v>0</v>
      </c>
    </row>
    <row r="919" spans="1:3" s="391" customFormat="1" ht="16.5" customHeight="1">
      <c r="A919" s="398">
        <v>2130308</v>
      </c>
      <c r="B919" s="398" t="s">
        <v>1528</v>
      </c>
      <c r="C919" s="399">
        <v>30</v>
      </c>
    </row>
    <row r="920" spans="1:3" s="391" customFormat="1" ht="16.5" customHeight="1">
      <c r="A920" s="398">
        <v>2130309</v>
      </c>
      <c r="B920" s="398" t="s">
        <v>1529</v>
      </c>
      <c r="C920" s="399">
        <v>0</v>
      </c>
    </row>
    <row r="921" spans="1:3" s="391" customFormat="1" ht="16.5" customHeight="1">
      <c r="A921" s="398">
        <v>2130310</v>
      </c>
      <c r="B921" s="398" t="s">
        <v>1530</v>
      </c>
      <c r="C921" s="399">
        <v>2</v>
      </c>
    </row>
    <row r="922" spans="1:3" s="391" customFormat="1" ht="16.5" customHeight="1">
      <c r="A922" s="398">
        <v>2130311</v>
      </c>
      <c r="B922" s="398" t="s">
        <v>1531</v>
      </c>
      <c r="C922" s="399">
        <v>10</v>
      </c>
    </row>
    <row r="923" spans="1:3" s="391" customFormat="1" ht="16.5" customHeight="1">
      <c r="A923" s="398">
        <v>2130312</v>
      </c>
      <c r="B923" s="398" t="s">
        <v>1532</v>
      </c>
      <c r="C923" s="399">
        <v>0</v>
      </c>
    </row>
    <row r="924" spans="1:3" s="391" customFormat="1" ht="16.5" customHeight="1">
      <c r="A924" s="398">
        <v>2130313</v>
      </c>
      <c r="B924" s="398" t="s">
        <v>1533</v>
      </c>
      <c r="C924" s="399">
        <v>0</v>
      </c>
    </row>
    <row r="925" spans="1:3" s="391" customFormat="1" ht="16.5" customHeight="1">
      <c r="A925" s="398">
        <v>2130314</v>
      </c>
      <c r="B925" s="398" t="s">
        <v>1534</v>
      </c>
      <c r="C925" s="399">
        <v>85</v>
      </c>
    </row>
    <row r="926" spans="1:3" s="391" customFormat="1" ht="16.5" customHeight="1">
      <c r="A926" s="398">
        <v>2130315</v>
      </c>
      <c r="B926" s="398" t="s">
        <v>1535</v>
      </c>
      <c r="C926" s="399">
        <v>0</v>
      </c>
    </row>
    <row r="927" spans="1:3" s="391" customFormat="1" ht="16.5" customHeight="1">
      <c r="A927" s="398">
        <v>2130316</v>
      </c>
      <c r="B927" s="398" t="s">
        <v>1536</v>
      </c>
      <c r="C927" s="399">
        <v>10</v>
      </c>
    </row>
    <row r="928" spans="1:3" s="391" customFormat="1" ht="16.5" customHeight="1">
      <c r="A928" s="398">
        <v>2130317</v>
      </c>
      <c r="B928" s="398" t="s">
        <v>1537</v>
      </c>
      <c r="C928" s="399">
        <v>2</v>
      </c>
    </row>
    <row r="929" spans="1:3" s="391" customFormat="1" ht="16.5" customHeight="1">
      <c r="A929" s="398">
        <v>2130318</v>
      </c>
      <c r="B929" s="398" t="s">
        <v>1538</v>
      </c>
      <c r="C929" s="399">
        <v>0</v>
      </c>
    </row>
    <row r="930" spans="1:3" s="391" customFormat="1" ht="16.5" customHeight="1">
      <c r="A930" s="398">
        <v>2130319</v>
      </c>
      <c r="B930" s="398" t="s">
        <v>1539</v>
      </c>
      <c r="C930" s="399">
        <v>0</v>
      </c>
    </row>
    <row r="931" spans="1:3" s="391" customFormat="1" ht="16.5" customHeight="1">
      <c r="A931" s="398">
        <v>2130321</v>
      </c>
      <c r="B931" s="398" t="s">
        <v>1540</v>
      </c>
      <c r="C931" s="399">
        <v>0</v>
      </c>
    </row>
    <row r="932" spans="1:3" s="391" customFormat="1" ht="16.5" customHeight="1">
      <c r="A932" s="398">
        <v>2130322</v>
      </c>
      <c r="B932" s="398" t="s">
        <v>1541</v>
      </c>
      <c r="C932" s="399">
        <v>0</v>
      </c>
    </row>
    <row r="933" spans="1:3" s="391" customFormat="1" ht="16.5" customHeight="1">
      <c r="A933" s="398">
        <v>2130333</v>
      </c>
      <c r="B933" s="398" t="s">
        <v>1515</v>
      </c>
      <c r="C933" s="399">
        <v>0</v>
      </c>
    </row>
    <row r="934" spans="1:3" s="391" customFormat="1" ht="16.5" customHeight="1">
      <c r="A934" s="398">
        <v>2130334</v>
      </c>
      <c r="B934" s="398" t="s">
        <v>1542</v>
      </c>
      <c r="C934" s="399">
        <v>0</v>
      </c>
    </row>
    <row r="935" spans="1:3" s="391" customFormat="1" ht="16.5" customHeight="1">
      <c r="A935" s="398">
        <v>2130335</v>
      </c>
      <c r="B935" s="398" t="s">
        <v>1543</v>
      </c>
      <c r="C935" s="399">
        <v>109</v>
      </c>
    </row>
    <row r="936" spans="1:3" s="391" customFormat="1" ht="16.5" customHeight="1">
      <c r="A936" s="398">
        <v>2130336</v>
      </c>
      <c r="B936" s="398" t="s">
        <v>1544</v>
      </c>
      <c r="C936" s="399">
        <v>0</v>
      </c>
    </row>
    <row r="937" spans="1:3" s="391" customFormat="1" ht="16.5" customHeight="1">
      <c r="A937" s="398">
        <v>2130337</v>
      </c>
      <c r="B937" s="398" t="s">
        <v>1545</v>
      </c>
      <c r="C937" s="399">
        <v>0</v>
      </c>
    </row>
    <row r="938" spans="1:3" s="391" customFormat="1" ht="16.5" customHeight="1">
      <c r="A938" s="398">
        <v>2130399</v>
      </c>
      <c r="B938" s="398" t="s">
        <v>1546</v>
      </c>
      <c r="C938" s="399">
        <v>8024</v>
      </c>
    </row>
    <row r="939" spans="1:3" s="391" customFormat="1" ht="16.5" customHeight="1">
      <c r="A939" s="398">
        <v>21305</v>
      </c>
      <c r="B939" s="400" t="s">
        <v>1547</v>
      </c>
      <c r="C939" s="399">
        <f>SUM(C940:C949)</f>
        <v>26050</v>
      </c>
    </row>
    <row r="940" spans="1:3" s="391" customFormat="1" ht="16.5" customHeight="1">
      <c r="A940" s="398">
        <v>2130501</v>
      </c>
      <c r="B940" s="398" t="s">
        <v>841</v>
      </c>
      <c r="C940" s="399">
        <v>472</v>
      </c>
    </row>
    <row r="941" spans="1:3" s="391" customFormat="1" ht="16.5" customHeight="1">
      <c r="A941" s="398">
        <v>2130502</v>
      </c>
      <c r="B941" s="398" t="s">
        <v>842</v>
      </c>
      <c r="C941" s="399">
        <v>0</v>
      </c>
    </row>
    <row r="942" spans="1:3" s="391" customFormat="1" ht="16.5" customHeight="1">
      <c r="A942" s="398">
        <v>2130503</v>
      </c>
      <c r="B942" s="398" t="s">
        <v>843</v>
      </c>
      <c r="C942" s="399">
        <v>0</v>
      </c>
    </row>
    <row r="943" spans="1:3" s="391" customFormat="1" ht="16.5" customHeight="1">
      <c r="A943" s="398">
        <v>2130504</v>
      </c>
      <c r="B943" s="398" t="s">
        <v>1548</v>
      </c>
      <c r="C943" s="399">
        <v>0</v>
      </c>
    </row>
    <row r="944" spans="1:3" s="391" customFormat="1" ht="16.5" customHeight="1">
      <c r="A944" s="398">
        <v>2130505</v>
      </c>
      <c r="B944" s="398" t="s">
        <v>1549</v>
      </c>
      <c r="C944" s="399">
        <v>0</v>
      </c>
    </row>
    <row r="945" spans="1:3" s="391" customFormat="1" ht="16.5" customHeight="1">
      <c r="A945" s="398">
        <v>2130506</v>
      </c>
      <c r="B945" s="398" t="s">
        <v>1550</v>
      </c>
      <c r="C945" s="399">
        <v>1474</v>
      </c>
    </row>
    <row r="946" spans="1:3" s="391" customFormat="1" ht="16.5" customHeight="1">
      <c r="A946" s="398">
        <v>2130507</v>
      </c>
      <c r="B946" s="398" t="s">
        <v>1551</v>
      </c>
      <c r="C946" s="399">
        <v>0</v>
      </c>
    </row>
    <row r="947" spans="1:3" s="391" customFormat="1" ht="16.5" customHeight="1">
      <c r="A947" s="398">
        <v>2130508</v>
      </c>
      <c r="B947" s="398" t="s">
        <v>1552</v>
      </c>
      <c r="C947" s="399">
        <v>0</v>
      </c>
    </row>
    <row r="948" spans="1:3" s="391" customFormat="1" ht="16.5" customHeight="1">
      <c r="A948" s="398">
        <v>2130550</v>
      </c>
      <c r="B948" s="398" t="s">
        <v>1553</v>
      </c>
      <c r="C948" s="399">
        <v>0</v>
      </c>
    </row>
    <row r="949" spans="1:3" s="391" customFormat="1" ht="16.5" customHeight="1">
      <c r="A949" s="398">
        <v>2130599</v>
      </c>
      <c r="B949" s="398" t="s">
        <v>1554</v>
      </c>
      <c r="C949" s="399">
        <v>24104</v>
      </c>
    </row>
    <row r="950" spans="1:3" s="391" customFormat="1" ht="16.5" customHeight="1">
      <c r="A950" s="398">
        <v>21307</v>
      </c>
      <c r="B950" s="400" t="s">
        <v>1555</v>
      </c>
      <c r="C950" s="399">
        <f>SUM(C951:C956)</f>
        <v>6105</v>
      </c>
    </row>
    <row r="951" spans="1:3" s="391" customFormat="1" ht="16.5" customHeight="1">
      <c r="A951" s="398">
        <v>2130701</v>
      </c>
      <c r="B951" s="398" t="s">
        <v>1556</v>
      </c>
      <c r="C951" s="399">
        <v>0</v>
      </c>
    </row>
    <row r="952" spans="1:3" s="391" customFormat="1" ht="16.5" customHeight="1">
      <c r="A952" s="398">
        <v>2130704</v>
      </c>
      <c r="B952" s="398" t="s">
        <v>1557</v>
      </c>
      <c r="C952" s="399">
        <v>0</v>
      </c>
    </row>
    <row r="953" spans="1:3" s="391" customFormat="1" ht="16.5" customHeight="1">
      <c r="A953" s="398">
        <v>2130705</v>
      </c>
      <c r="B953" s="398" t="s">
        <v>1558</v>
      </c>
      <c r="C953" s="399">
        <v>5189</v>
      </c>
    </row>
    <row r="954" spans="1:3" s="391" customFormat="1" ht="16.5" customHeight="1">
      <c r="A954" s="398">
        <v>2130706</v>
      </c>
      <c r="B954" s="398" t="s">
        <v>1559</v>
      </c>
      <c r="C954" s="399">
        <v>0</v>
      </c>
    </row>
    <row r="955" spans="1:3" s="391" customFormat="1" ht="16.5" customHeight="1">
      <c r="A955" s="398">
        <v>2130707</v>
      </c>
      <c r="B955" s="398" t="s">
        <v>1560</v>
      </c>
      <c r="C955" s="399">
        <v>236</v>
      </c>
    </row>
    <row r="956" spans="1:3" s="391" customFormat="1" ht="16.5" customHeight="1">
      <c r="A956" s="398">
        <v>2130799</v>
      </c>
      <c r="B956" s="398" t="s">
        <v>1561</v>
      </c>
      <c r="C956" s="399">
        <v>680</v>
      </c>
    </row>
    <row r="957" spans="1:3" s="391" customFormat="1" ht="16.5" customHeight="1">
      <c r="A957" s="398">
        <v>21308</v>
      </c>
      <c r="B957" s="400" t="s">
        <v>1562</v>
      </c>
      <c r="C957" s="399">
        <f>SUM(C958:C963)</f>
        <v>1052</v>
      </c>
    </row>
    <row r="958" spans="1:3" s="391" customFormat="1" ht="16.5" customHeight="1">
      <c r="A958" s="398">
        <v>2130801</v>
      </c>
      <c r="B958" s="398" t="s">
        <v>1563</v>
      </c>
      <c r="C958" s="399">
        <v>0</v>
      </c>
    </row>
    <row r="959" spans="1:3" s="391" customFormat="1" ht="16.5" customHeight="1">
      <c r="A959" s="398">
        <v>2130802</v>
      </c>
      <c r="B959" s="398" t="s">
        <v>1564</v>
      </c>
      <c r="C959" s="399">
        <v>0</v>
      </c>
    </row>
    <row r="960" spans="1:3" s="391" customFormat="1" ht="16.5" customHeight="1">
      <c r="A960" s="398">
        <v>2130803</v>
      </c>
      <c r="B960" s="398" t="s">
        <v>1565</v>
      </c>
      <c r="C960" s="399">
        <v>992</v>
      </c>
    </row>
    <row r="961" spans="1:3" s="391" customFormat="1" ht="16.5" customHeight="1">
      <c r="A961" s="398">
        <v>2130804</v>
      </c>
      <c r="B961" s="398" t="s">
        <v>1566</v>
      </c>
      <c r="C961" s="399">
        <v>21</v>
      </c>
    </row>
    <row r="962" spans="1:3" s="391" customFormat="1" ht="16.5" customHeight="1">
      <c r="A962" s="398">
        <v>2130805</v>
      </c>
      <c r="B962" s="398" t="s">
        <v>1567</v>
      </c>
      <c r="C962" s="399">
        <v>0</v>
      </c>
    </row>
    <row r="963" spans="1:3" s="391" customFormat="1" ht="16.5" customHeight="1">
      <c r="A963" s="398">
        <v>2130899</v>
      </c>
      <c r="B963" s="398" t="s">
        <v>1568</v>
      </c>
      <c r="C963" s="399">
        <v>39</v>
      </c>
    </row>
    <row r="964" spans="1:3" s="391" customFormat="1" ht="16.5" customHeight="1">
      <c r="A964" s="398">
        <v>21309</v>
      </c>
      <c r="B964" s="400" t="s">
        <v>1569</v>
      </c>
      <c r="C964" s="399">
        <f>SUM(C965:C966)</f>
        <v>383</v>
      </c>
    </row>
    <row r="965" spans="1:3" s="391" customFormat="1" ht="16.5" customHeight="1">
      <c r="A965" s="398">
        <v>2130901</v>
      </c>
      <c r="B965" s="398" t="s">
        <v>1570</v>
      </c>
      <c r="C965" s="399">
        <v>0</v>
      </c>
    </row>
    <row r="966" spans="1:3" s="391" customFormat="1" ht="16.5" customHeight="1">
      <c r="A966" s="398">
        <v>2130999</v>
      </c>
      <c r="B966" s="398" t="s">
        <v>1571</v>
      </c>
      <c r="C966" s="399">
        <v>383</v>
      </c>
    </row>
    <row r="967" spans="1:3" s="391" customFormat="1" ht="16.5" customHeight="1">
      <c r="A967" s="398">
        <v>21399</v>
      </c>
      <c r="B967" s="400" t="s">
        <v>1572</v>
      </c>
      <c r="C967" s="399">
        <f>C968+C969</f>
        <v>24248</v>
      </c>
    </row>
    <row r="968" spans="1:3" s="391" customFormat="1" ht="16.5" customHeight="1">
      <c r="A968" s="398">
        <v>2139901</v>
      </c>
      <c r="B968" s="398" t="s">
        <v>1573</v>
      </c>
      <c r="C968" s="399">
        <v>0</v>
      </c>
    </row>
    <row r="969" spans="1:3" s="391" customFormat="1" ht="16.5" customHeight="1">
      <c r="A969" s="398">
        <v>2139999</v>
      </c>
      <c r="B969" s="398" t="s">
        <v>1574</v>
      </c>
      <c r="C969" s="399">
        <v>24248</v>
      </c>
    </row>
    <row r="970" spans="1:3" s="391" customFormat="1" ht="16.5" customHeight="1">
      <c r="A970" s="398">
        <v>214</v>
      </c>
      <c r="B970" s="400" t="s">
        <v>1575</v>
      </c>
      <c r="C970" s="399">
        <f>SUM(C971,C994,C1004,C1014,C1019,C1026,C1031)</f>
        <v>7327</v>
      </c>
    </row>
    <row r="971" spans="1:3" s="391" customFormat="1" ht="16.5" customHeight="1">
      <c r="A971" s="398">
        <v>21401</v>
      </c>
      <c r="B971" s="400" t="s">
        <v>1576</v>
      </c>
      <c r="C971" s="399">
        <f>SUM(C972:C993)</f>
        <v>4958</v>
      </c>
    </row>
    <row r="972" spans="1:3" s="391" customFormat="1" ht="16.5" customHeight="1">
      <c r="A972" s="398">
        <v>2140101</v>
      </c>
      <c r="B972" s="398" t="s">
        <v>841</v>
      </c>
      <c r="C972" s="399">
        <v>400</v>
      </c>
    </row>
    <row r="973" spans="1:3" s="391" customFormat="1" ht="16.5" customHeight="1">
      <c r="A973" s="398">
        <v>2140102</v>
      </c>
      <c r="B973" s="398" t="s">
        <v>842</v>
      </c>
      <c r="C973" s="399">
        <v>0</v>
      </c>
    </row>
    <row r="974" spans="1:3" s="391" customFormat="1" ht="16.5" customHeight="1">
      <c r="A974" s="398">
        <v>2140103</v>
      </c>
      <c r="B974" s="398" t="s">
        <v>843</v>
      </c>
      <c r="C974" s="399">
        <v>0</v>
      </c>
    </row>
    <row r="975" spans="1:3" s="391" customFormat="1" ht="16.5" customHeight="1">
      <c r="A975" s="398">
        <v>2140104</v>
      </c>
      <c r="B975" s="398" t="s">
        <v>1577</v>
      </c>
      <c r="C975" s="399">
        <v>0</v>
      </c>
    </row>
    <row r="976" spans="1:3" s="391" customFormat="1" ht="16.5" customHeight="1">
      <c r="A976" s="398">
        <v>2140106</v>
      </c>
      <c r="B976" s="398" t="s">
        <v>1578</v>
      </c>
      <c r="C976" s="399">
        <v>2348</v>
      </c>
    </row>
    <row r="977" spans="1:3" s="391" customFormat="1" ht="16.5" customHeight="1">
      <c r="A977" s="398">
        <v>2140109</v>
      </c>
      <c r="B977" s="398" t="s">
        <v>1579</v>
      </c>
      <c r="C977" s="399">
        <v>0</v>
      </c>
    </row>
    <row r="978" spans="1:3" s="391" customFormat="1" ht="16.5" customHeight="1">
      <c r="A978" s="398">
        <v>2140110</v>
      </c>
      <c r="B978" s="398" t="s">
        <v>1580</v>
      </c>
      <c r="C978" s="399">
        <v>0</v>
      </c>
    </row>
    <row r="979" spans="1:3" s="391" customFormat="1" ht="16.5" customHeight="1">
      <c r="A979" s="398">
        <v>2140111</v>
      </c>
      <c r="B979" s="398" t="s">
        <v>1581</v>
      </c>
      <c r="C979" s="399">
        <v>0</v>
      </c>
    </row>
    <row r="980" spans="1:3" s="391" customFormat="1" ht="16.5" customHeight="1">
      <c r="A980" s="398">
        <v>2140112</v>
      </c>
      <c r="B980" s="398" t="s">
        <v>1582</v>
      </c>
      <c r="C980" s="399">
        <v>327</v>
      </c>
    </row>
    <row r="981" spans="1:3" s="391" customFormat="1" ht="16.5" customHeight="1">
      <c r="A981" s="398">
        <v>2140114</v>
      </c>
      <c r="B981" s="398" t="s">
        <v>1583</v>
      </c>
      <c r="C981" s="399">
        <v>0</v>
      </c>
    </row>
    <row r="982" spans="1:3" s="391" customFormat="1" ht="16.5" customHeight="1">
      <c r="A982" s="398">
        <v>2140122</v>
      </c>
      <c r="B982" s="398" t="s">
        <v>1584</v>
      </c>
      <c r="C982" s="399">
        <v>0</v>
      </c>
    </row>
    <row r="983" spans="1:3" s="391" customFormat="1" ht="16.5" customHeight="1">
      <c r="A983" s="398">
        <v>2140123</v>
      </c>
      <c r="B983" s="398" t="s">
        <v>1585</v>
      </c>
      <c r="C983" s="399">
        <v>0</v>
      </c>
    </row>
    <row r="984" spans="1:3" s="391" customFormat="1" ht="16.5" customHeight="1">
      <c r="A984" s="398">
        <v>2140127</v>
      </c>
      <c r="B984" s="398" t="s">
        <v>1586</v>
      </c>
      <c r="C984" s="399">
        <v>0</v>
      </c>
    </row>
    <row r="985" spans="1:3" s="391" customFormat="1" ht="16.5" customHeight="1">
      <c r="A985" s="398">
        <v>2140128</v>
      </c>
      <c r="B985" s="398" t="s">
        <v>1587</v>
      </c>
      <c r="C985" s="399">
        <v>0</v>
      </c>
    </row>
    <row r="986" spans="1:3" s="391" customFormat="1" ht="16.5" customHeight="1">
      <c r="A986" s="398">
        <v>2140129</v>
      </c>
      <c r="B986" s="398" t="s">
        <v>1588</v>
      </c>
      <c r="C986" s="399">
        <v>0</v>
      </c>
    </row>
    <row r="987" spans="1:3" s="391" customFormat="1" ht="16.5" customHeight="1">
      <c r="A987" s="398">
        <v>2140130</v>
      </c>
      <c r="B987" s="398" t="s">
        <v>1589</v>
      </c>
      <c r="C987" s="399">
        <v>0</v>
      </c>
    </row>
    <row r="988" spans="1:3" s="391" customFormat="1" ht="16.5" customHeight="1">
      <c r="A988" s="398">
        <v>2140131</v>
      </c>
      <c r="B988" s="398" t="s">
        <v>1590</v>
      </c>
      <c r="C988" s="399">
        <v>209</v>
      </c>
    </row>
    <row r="989" spans="1:3" s="391" customFormat="1" ht="16.5" customHeight="1">
      <c r="A989" s="398">
        <v>2140133</v>
      </c>
      <c r="B989" s="398" t="s">
        <v>1591</v>
      </c>
      <c r="C989" s="399">
        <v>0</v>
      </c>
    </row>
    <row r="990" spans="1:3" s="391" customFormat="1" ht="16.5" customHeight="1">
      <c r="A990" s="398">
        <v>2140136</v>
      </c>
      <c r="B990" s="398" t="s">
        <v>1592</v>
      </c>
      <c r="C990" s="399">
        <v>0</v>
      </c>
    </row>
    <row r="991" spans="1:3" s="391" customFormat="1" ht="16.5" customHeight="1">
      <c r="A991" s="398">
        <v>2140138</v>
      </c>
      <c r="B991" s="398" t="s">
        <v>1593</v>
      </c>
      <c r="C991" s="399">
        <v>0</v>
      </c>
    </row>
    <row r="992" spans="1:3" s="391" customFormat="1" ht="16.5" customHeight="1">
      <c r="A992" s="398">
        <v>2140139</v>
      </c>
      <c r="B992" s="398" t="s">
        <v>1594</v>
      </c>
      <c r="C992" s="399">
        <v>0</v>
      </c>
    </row>
    <row r="993" spans="1:3" s="391" customFormat="1" ht="16.5" customHeight="1">
      <c r="A993" s="398">
        <v>2140199</v>
      </c>
      <c r="B993" s="398" t="s">
        <v>1595</v>
      </c>
      <c r="C993" s="399">
        <v>1674</v>
      </c>
    </row>
    <row r="994" spans="1:3" s="391" customFormat="1" ht="16.5" customHeight="1">
      <c r="A994" s="398">
        <v>21402</v>
      </c>
      <c r="B994" s="400" t="s">
        <v>1596</v>
      </c>
      <c r="C994" s="399">
        <f>SUM(C995:C1003)</f>
        <v>0</v>
      </c>
    </row>
    <row r="995" spans="1:3" s="391" customFormat="1" ht="16.5" customHeight="1">
      <c r="A995" s="398">
        <v>2140201</v>
      </c>
      <c r="B995" s="398" t="s">
        <v>841</v>
      </c>
      <c r="C995" s="399">
        <v>0</v>
      </c>
    </row>
    <row r="996" spans="1:3" s="391" customFormat="1" ht="16.5" customHeight="1">
      <c r="A996" s="398">
        <v>2140202</v>
      </c>
      <c r="B996" s="398" t="s">
        <v>842</v>
      </c>
      <c r="C996" s="399">
        <v>0</v>
      </c>
    </row>
    <row r="997" spans="1:3" s="391" customFormat="1" ht="16.5" customHeight="1">
      <c r="A997" s="398">
        <v>2140203</v>
      </c>
      <c r="B997" s="398" t="s">
        <v>843</v>
      </c>
      <c r="C997" s="399">
        <v>0</v>
      </c>
    </row>
    <row r="998" spans="1:3" s="391" customFormat="1" ht="16.5" customHeight="1">
      <c r="A998" s="398">
        <v>2140204</v>
      </c>
      <c r="B998" s="398" t="s">
        <v>1597</v>
      </c>
      <c r="C998" s="399">
        <v>0</v>
      </c>
    </row>
    <row r="999" spans="1:3" s="391" customFormat="1" ht="16.5" customHeight="1">
      <c r="A999" s="398">
        <v>2140205</v>
      </c>
      <c r="B999" s="398" t="s">
        <v>1598</v>
      </c>
      <c r="C999" s="399">
        <v>0</v>
      </c>
    </row>
    <row r="1000" spans="1:3" s="391" customFormat="1" ht="16.5" customHeight="1">
      <c r="A1000" s="398">
        <v>2140206</v>
      </c>
      <c r="B1000" s="398" t="s">
        <v>1599</v>
      </c>
      <c r="C1000" s="399">
        <v>0</v>
      </c>
    </row>
    <row r="1001" spans="1:3" s="391" customFormat="1" ht="16.5" customHeight="1">
      <c r="A1001" s="398">
        <v>2140207</v>
      </c>
      <c r="B1001" s="398" t="s">
        <v>1600</v>
      </c>
      <c r="C1001" s="399">
        <v>0</v>
      </c>
    </row>
    <row r="1002" spans="1:3" s="391" customFormat="1" ht="16.5" customHeight="1">
      <c r="A1002" s="398">
        <v>2140208</v>
      </c>
      <c r="B1002" s="398" t="s">
        <v>1601</v>
      </c>
      <c r="C1002" s="399">
        <v>0</v>
      </c>
    </row>
    <row r="1003" spans="1:3" s="391" customFormat="1" ht="16.5" customHeight="1">
      <c r="A1003" s="398">
        <v>2140299</v>
      </c>
      <c r="B1003" s="398" t="s">
        <v>1602</v>
      </c>
      <c r="C1003" s="399">
        <v>0</v>
      </c>
    </row>
    <row r="1004" spans="1:3" s="391" customFormat="1" ht="16.5" customHeight="1">
      <c r="A1004" s="398">
        <v>21403</v>
      </c>
      <c r="B1004" s="400" t="s">
        <v>1603</v>
      </c>
      <c r="C1004" s="399">
        <f>SUM(C1005:C1013)</f>
        <v>0</v>
      </c>
    </row>
    <row r="1005" spans="1:3" s="391" customFormat="1" ht="16.5" customHeight="1">
      <c r="A1005" s="398">
        <v>2140301</v>
      </c>
      <c r="B1005" s="398" t="s">
        <v>841</v>
      </c>
      <c r="C1005" s="399">
        <v>0</v>
      </c>
    </row>
    <row r="1006" spans="1:3" s="391" customFormat="1" ht="16.5" customHeight="1">
      <c r="A1006" s="398">
        <v>2140302</v>
      </c>
      <c r="B1006" s="398" t="s">
        <v>842</v>
      </c>
      <c r="C1006" s="399">
        <v>0</v>
      </c>
    </row>
    <row r="1007" spans="1:3" s="391" customFormat="1" ht="16.5" customHeight="1">
      <c r="A1007" s="398">
        <v>2140303</v>
      </c>
      <c r="B1007" s="398" t="s">
        <v>843</v>
      </c>
      <c r="C1007" s="399">
        <v>0</v>
      </c>
    </row>
    <row r="1008" spans="1:3" s="391" customFormat="1" ht="16.5" customHeight="1">
      <c r="A1008" s="398">
        <v>2140304</v>
      </c>
      <c r="B1008" s="398" t="s">
        <v>1604</v>
      </c>
      <c r="C1008" s="399">
        <v>0</v>
      </c>
    </row>
    <row r="1009" spans="1:3" s="391" customFormat="1" ht="16.5" customHeight="1">
      <c r="A1009" s="398">
        <v>2140305</v>
      </c>
      <c r="B1009" s="398" t="s">
        <v>1605</v>
      </c>
      <c r="C1009" s="399">
        <v>0</v>
      </c>
    </row>
    <row r="1010" spans="1:3" s="391" customFormat="1" ht="16.5" customHeight="1">
      <c r="A1010" s="398">
        <v>2140306</v>
      </c>
      <c r="B1010" s="398" t="s">
        <v>1606</v>
      </c>
      <c r="C1010" s="399">
        <v>0</v>
      </c>
    </row>
    <row r="1011" spans="1:3" s="391" customFormat="1" ht="16.5" customHeight="1">
      <c r="A1011" s="398">
        <v>2140307</v>
      </c>
      <c r="B1011" s="398" t="s">
        <v>1607</v>
      </c>
      <c r="C1011" s="399">
        <v>0</v>
      </c>
    </row>
    <row r="1012" spans="1:3" s="391" customFormat="1" ht="16.5" customHeight="1">
      <c r="A1012" s="398">
        <v>2140308</v>
      </c>
      <c r="B1012" s="398" t="s">
        <v>1608</v>
      </c>
      <c r="C1012" s="399">
        <v>0</v>
      </c>
    </row>
    <row r="1013" spans="1:3" s="391" customFormat="1" ht="16.5" customHeight="1">
      <c r="A1013" s="398">
        <v>2140399</v>
      </c>
      <c r="B1013" s="398" t="s">
        <v>1609</v>
      </c>
      <c r="C1013" s="399">
        <v>0</v>
      </c>
    </row>
    <row r="1014" spans="1:3" s="391" customFormat="1" ht="16.5" customHeight="1">
      <c r="A1014" s="398">
        <v>21404</v>
      </c>
      <c r="B1014" s="400" t="s">
        <v>1610</v>
      </c>
      <c r="C1014" s="399">
        <f>SUM(C1015:C1018)</f>
        <v>724</v>
      </c>
    </row>
    <row r="1015" spans="1:3" s="391" customFormat="1" ht="16.5" customHeight="1">
      <c r="A1015" s="398">
        <v>2140401</v>
      </c>
      <c r="B1015" s="398" t="s">
        <v>1611</v>
      </c>
      <c r="C1015" s="399">
        <v>43</v>
      </c>
    </row>
    <row r="1016" spans="1:3" s="391" customFormat="1" ht="16.5" customHeight="1">
      <c r="A1016" s="398">
        <v>2140402</v>
      </c>
      <c r="B1016" s="398" t="s">
        <v>1612</v>
      </c>
      <c r="C1016" s="399">
        <v>0</v>
      </c>
    </row>
    <row r="1017" spans="1:3" s="391" customFormat="1" ht="16.5" customHeight="1">
      <c r="A1017" s="398">
        <v>2140403</v>
      </c>
      <c r="B1017" s="398" t="s">
        <v>1613</v>
      </c>
      <c r="C1017" s="399">
        <v>681</v>
      </c>
    </row>
    <row r="1018" spans="1:3" s="391" customFormat="1" ht="16.5" customHeight="1">
      <c r="A1018" s="398">
        <v>2140499</v>
      </c>
      <c r="B1018" s="398" t="s">
        <v>1614</v>
      </c>
      <c r="C1018" s="399">
        <v>0</v>
      </c>
    </row>
    <row r="1019" spans="1:3" s="391" customFormat="1" ht="16.5" customHeight="1">
      <c r="A1019" s="398">
        <v>21405</v>
      </c>
      <c r="B1019" s="400" t="s">
        <v>1615</v>
      </c>
      <c r="C1019" s="399">
        <f>SUM(C1020:C1025)</f>
        <v>0</v>
      </c>
    </row>
    <row r="1020" spans="1:3" s="391" customFormat="1" ht="16.5" customHeight="1">
      <c r="A1020" s="398">
        <v>2140501</v>
      </c>
      <c r="B1020" s="398" t="s">
        <v>841</v>
      </c>
      <c r="C1020" s="399">
        <v>0</v>
      </c>
    </row>
    <row r="1021" spans="1:3" s="391" customFormat="1" ht="16.5" customHeight="1">
      <c r="A1021" s="398">
        <v>2140502</v>
      </c>
      <c r="B1021" s="398" t="s">
        <v>842</v>
      </c>
      <c r="C1021" s="399">
        <v>0</v>
      </c>
    </row>
    <row r="1022" spans="1:3" s="391" customFormat="1" ht="16.5" customHeight="1">
      <c r="A1022" s="398">
        <v>2140503</v>
      </c>
      <c r="B1022" s="398" t="s">
        <v>843</v>
      </c>
      <c r="C1022" s="399">
        <v>0</v>
      </c>
    </row>
    <row r="1023" spans="1:3" s="391" customFormat="1" ht="16.5" customHeight="1">
      <c r="A1023" s="398">
        <v>2140504</v>
      </c>
      <c r="B1023" s="398" t="s">
        <v>1601</v>
      </c>
      <c r="C1023" s="399">
        <v>0</v>
      </c>
    </row>
    <row r="1024" spans="1:3" s="391" customFormat="1" ht="16.5" customHeight="1">
      <c r="A1024" s="398">
        <v>2140505</v>
      </c>
      <c r="B1024" s="398" t="s">
        <v>1616</v>
      </c>
      <c r="C1024" s="399">
        <v>0</v>
      </c>
    </row>
    <row r="1025" spans="1:3" s="391" customFormat="1" ht="16.5" customHeight="1">
      <c r="A1025" s="398">
        <v>2140599</v>
      </c>
      <c r="B1025" s="398" t="s">
        <v>1617</v>
      </c>
      <c r="C1025" s="399">
        <v>0</v>
      </c>
    </row>
    <row r="1026" spans="1:3" s="391" customFormat="1" ht="16.5" customHeight="1">
      <c r="A1026" s="398">
        <v>21406</v>
      </c>
      <c r="B1026" s="400" t="s">
        <v>1618</v>
      </c>
      <c r="C1026" s="399">
        <f>SUM(C1027:C1030)</f>
        <v>1645</v>
      </c>
    </row>
    <row r="1027" spans="1:3" s="391" customFormat="1" ht="16.5" customHeight="1">
      <c r="A1027" s="398">
        <v>2140601</v>
      </c>
      <c r="B1027" s="398" t="s">
        <v>1619</v>
      </c>
      <c r="C1027" s="399">
        <v>1645</v>
      </c>
    </row>
    <row r="1028" spans="1:3" s="391" customFormat="1" ht="16.5" customHeight="1">
      <c r="A1028" s="398">
        <v>2140602</v>
      </c>
      <c r="B1028" s="398" t="s">
        <v>1620</v>
      </c>
      <c r="C1028" s="399">
        <v>0</v>
      </c>
    </row>
    <row r="1029" spans="1:3" s="391" customFormat="1" ht="16.5" customHeight="1">
      <c r="A1029" s="398">
        <v>2140603</v>
      </c>
      <c r="B1029" s="398" t="s">
        <v>1621</v>
      </c>
      <c r="C1029" s="399">
        <v>0</v>
      </c>
    </row>
    <row r="1030" spans="1:3" s="391" customFormat="1" ht="16.5" customHeight="1">
      <c r="A1030" s="398">
        <v>2140699</v>
      </c>
      <c r="B1030" s="398" t="s">
        <v>1622</v>
      </c>
      <c r="C1030" s="399">
        <v>0</v>
      </c>
    </row>
    <row r="1031" spans="1:3" s="391" customFormat="1" ht="16.5" customHeight="1">
      <c r="A1031" s="398">
        <v>21499</v>
      </c>
      <c r="B1031" s="400" t="s">
        <v>1623</v>
      </c>
      <c r="C1031" s="399">
        <f>SUM(C1032:C1033)</f>
        <v>0</v>
      </c>
    </row>
    <row r="1032" spans="1:3" s="391" customFormat="1" ht="16.5" customHeight="1">
      <c r="A1032" s="398">
        <v>2149901</v>
      </c>
      <c r="B1032" s="398" t="s">
        <v>1624</v>
      </c>
      <c r="C1032" s="399">
        <v>0</v>
      </c>
    </row>
    <row r="1033" spans="1:3" s="391" customFormat="1" ht="16.5" customHeight="1">
      <c r="A1033" s="398">
        <v>2149999</v>
      </c>
      <c r="B1033" s="398" t="s">
        <v>1625</v>
      </c>
      <c r="C1033" s="399">
        <v>0</v>
      </c>
    </row>
    <row r="1034" spans="1:3" s="391" customFormat="1" ht="16.5" customHeight="1">
      <c r="A1034" s="398">
        <v>215</v>
      </c>
      <c r="B1034" s="400" t="s">
        <v>1626</v>
      </c>
      <c r="C1034" s="399">
        <f>SUM(C1035,C1045,C1061,C1066,C1080,C1087,C1095)</f>
        <v>1311</v>
      </c>
    </row>
    <row r="1035" spans="1:3" s="391" customFormat="1" ht="16.5" customHeight="1">
      <c r="A1035" s="398">
        <v>21501</v>
      </c>
      <c r="B1035" s="400" t="s">
        <v>1627</v>
      </c>
      <c r="C1035" s="399">
        <f>SUM(C1036:C1044)</f>
        <v>0</v>
      </c>
    </row>
    <row r="1036" spans="1:3" s="391" customFormat="1" ht="16.5" customHeight="1">
      <c r="A1036" s="398">
        <v>2150101</v>
      </c>
      <c r="B1036" s="398" t="s">
        <v>841</v>
      </c>
      <c r="C1036" s="399">
        <v>0</v>
      </c>
    </row>
    <row r="1037" spans="1:3" s="391" customFormat="1" ht="16.5" customHeight="1">
      <c r="A1037" s="398">
        <v>2150102</v>
      </c>
      <c r="B1037" s="398" t="s">
        <v>842</v>
      </c>
      <c r="C1037" s="399">
        <v>0</v>
      </c>
    </row>
    <row r="1038" spans="1:3" s="391" customFormat="1" ht="16.5" customHeight="1">
      <c r="A1038" s="398">
        <v>2150103</v>
      </c>
      <c r="B1038" s="398" t="s">
        <v>843</v>
      </c>
      <c r="C1038" s="399">
        <v>0</v>
      </c>
    </row>
    <row r="1039" spans="1:3" s="391" customFormat="1" ht="16.5" customHeight="1">
      <c r="A1039" s="398">
        <v>2150104</v>
      </c>
      <c r="B1039" s="398" t="s">
        <v>1628</v>
      </c>
      <c r="C1039" s="399">
        <v>0</v>
      </c>
    </row>
    <row r="1040" spans="1:3" s="391" customFormat="1" ht="16.5" customHeight="1">
      <c r="A1040" s="398">
        <v>2150105</v>
      </c>
      <c r="B1040" s="398" t="s">
        <v>1629</v>
      </c>
      <c r="C1040" s="399">
        <v>0</v>
      </c>
    </row>
    <row r="1041" spans="1:3" s="391" customFormat="1" ht="16.5" customHeight="1">
      <c r="A1041" s="398">
        <v>2150106</v>
      </c>
      <c r="B1041" s="398" t="s">
        <v>1630</v>
      </c>
      <c r="C1041" s="399">
        <v>0</v>
      </c>
    </row>
    <row r="1042" spans="1:3" s="391" customFormat="1" ht="16.5" customHeight="1">
      <c r="A1042" s="398">
        <v>2150107</v>
      </c>
      <c r="B1042" s="398" t="s">
        <v>1631</v>
      </c>
      <c r="C1042" s="399">
        <v>0</v>
      </c>
    </row>
    <row r="1043" spans="1:3" s="391" customFormat="1" ht="16.5" customHeight="1">
      <c r="A1043" s="398">
        <v>2150108</v>
      </c>
      <c r="B1043" s="398" t="s">
        <v>1632</v>
      </c>
      <c r="C1043" s="399">
        <v>0</v>
      </c>
    </row>
    <row r="1044" spans="1:3" s="391" customFormat="1" ht="16.5" customHeight="1">
      <c r="A1044" s="398">
        <v>2150199</v>
      </c>
      <c r="B1044" s="398" t="s">
        <v>1633</v>
      </c>
      <c r="C1044" s="399">
        <v>0</v>
      </c>
    </row>
    <row r="1045" spans="1:3" s="391" customFormat="1" ht="16.5" customHeight="1">
      <c r="A1045" s="398">
        <v>21502</v>
      </c>
      <c r="B1045" s="400" t="s">
        <v>1634</v>
      </c>
      <c r="C1045" s="399">
        <f>SUM(C1046:C1060)</f>
        <v>1091</v>
      </c>
    </row>
    <row r="1046" spans="1:3" s="391" customFormat="1" ht="16.5" customHeight="1">
      <c r="A1046" s="398">
        <v>2150201</v>
      </c>
      <c r="B1046" s="398" t="s">
        <v>841</v>
      </c>
      <c r="C1046" s="399">
        <v>0</v>
      </c>
    </row>
    <row r="1047" spans="1:3" s="391" customFormat="1" ht="16.5" customHeight="1">
      <c r="A1047" s="398">
        <v>2150202</v>
      </c>
      <c r="B1047" s="398" t="s">
        <v>842</v>
      </c>
      <c r="C1047" s="399">
        <v>0</v>
      </c>
    </row>
    <row r="1048" spans="1:3" s="391" customFormat="1" ht="16.5" customHeight="1">
      <c r="A1048" s="398">
        <v>2150203</v>
      </c>
      <c r="B1048" s="398" t="s">
        <v>843</v>
      </c>
      <c r="C1048" s="399">
        <v>0</v>
      </c>
    </row>
    <row r="1049" spans="1:3" s="391" customFormat="1" ht="16.5" customHeight="1">
      <c r="A1049" s="398">
        <v>2150204</v>
      </c>
      <c r="B1049" s="398" t="s">
        <v>1635</v>
      </c>
      <c r="C1049" s="399">
        <v>0</v>
      </c>
    </row>
    <row r="1050" spans="1:3" s="391" customFormat="1" ht="16.5" customHeight="1">
      <c r="A1050" s="398">
        <v>2150205</v>
      </c>
      <c r="B1050" s="398" t="s">
        <v>1636</v>
      </c>
      <c r="C1050" s="399">
        <v>0</v>
      </c>
    </row>
    <row r="1051" spans="1:3" s="391" customFormat="1" ht="16.5" customHeight="1">
      <c r="A1051" s="398">
        <v>2150206</v>
      </c>
      <c r="B1051" s="398" t="s">
        <v>1637</v>
      </c>
      <c r="C1051" s="399">
        <v>0</v>
      </c>
    </row>
    <row r="1052" spans="1:3" s="391" customFormat="1" ht="16.5" customHeight="1">
      <c r="A1052" s="398">
        <v>2150207</v>
      </c>
      <c r="B1052" s="398" t="s">
        <v>1638</v>
      </c>
      <c r="C1052" s="399">
        <v>0</v>
      </c>
    </row>
    <row r="1053" spans="1:3" s="391" customFormat="1" ht="16.5" customHeight="1">
      <c r="A1053" s="398">
        <v>2150208</v>
      </c>
      <c r="B1053" s="398" t="s">
        <v>1639</v>
      </c>
      <c r="C1053" s="399">
        <v>0</v>
      </c>
    </row>
    <row r="1054" spans="1:3" s="391" customFormat="1" ht="16.5" customHeight="1">
      <c r="A1054" s="398">
        <v>2150209</v>
      </c>
      <c r="B1054" s="398" t="s">
        <v>1640</v>
      </c>
      <c r="C1054" s="399">
        <v>0</v>
      </c>
    </row>
    <row r="1055" spans="1:3" s="391" customFormat="1" ht="16.5" customHeight="1">
      <c r="A1055" s="398">
        <v>2150210</v>
      </c>
      <c r="B1055" s="398" t="s">
        <v>1641</v>
      </c>
      <c r="C1055" s="399">
        <v>0</v>
      </c>
    </row>
    <row r="1056" spans="1:3" s="391" customFormat="1" ht="16.5" customHeight="1">
      <c r="A1056" s="398">
        <v>2150212</v>
      </c>
      <c r="B1056" s="398" t="s">
        <v>1642</v>
      </c>
      <c r="C1056" s="399">
        <v>0</v>
      </c>
    </row>
    <row r="1057" spans="1:3" s="391" customFormat="1" ht="16.5" customHeight="1">
      <c r="A1057" s="398">
        <v>2150213</v>
      </c>
      <c r="B1057" s="398" t="s">
        <v>1643</v>
      </c>
      <c r="C1057" s="399">
        <v>0</v>
      </c>
    </row>
    <row r="1058" spans="1:3" s="391" customFormat="1" ht="16.5" customHeight="1">
      <c r="A1058" s="398">
        <v>2150214</v>
      </c>
      <c r="B1058" s="398" t="s">
        <v>1644</v>
      </c>
      <c r="C1058" s="399">
        <v>0</v>
      </c>
    </row>
    <row r="1059" spans="1:3" s="391" customFormat="1" ht="16.5" customHeight="1">
      <c r="A1059" s="398">
        <v>2150215</v>
      </c>
      <c r="B1059" s="398" t="s">
        <v>1645</v>
      </c>
      <c r="C1059" s="399">
        <v>0</v>
      </c>
    </row>
    <row r="1060" spans="1:3" s="391" customFormat="1" ht="16.5" customHeight="1">
      <c r="A1060" s="398">
        <v>2150299</v>
      </c>
      <c r="B1060" s="398" t="s">
        <v>1646</v>
      </c>
      <c r="C1060" s="399">
        <v>1091</v>
      </c>
    </row>
    <row r="1061" spans="1:3" s="391" customFormat="1" ht="16.5" customHeight="1">
      <c r="A1061" s="398">
        <v>21503</v>
      </c>
      <c r="B1061" s="400" t="s">
        <v>1647</v>
      </c>
      <c r="C1061" s="399">
        <f>SUM(C1062:C1065)</f>
        <v>0</v>
      </c>
    </row>
    <row r="1062" spans="1:3" s="391" customFormat="1" ht="16.5" customHeight="1">
      <c r="A1062" s="398">
        <v>2150301</v>
      </c>
      <c r="B1062" s="398" t="s">
        <v>841</v>
      </c>
      <c r="C1062" s="399">
        <v>0</v>
      </c>
    </row>
    <row r="1063" spans="1:3" s="391" customFormat="1" ht="16.5" customHeight="1">
      <c r="A1063" s="398">
        <v>2150302</v>
      </c>
      <c r="B1063" s="398" t="s">
        <v>842</v>
      </c>
      <c r="C1063" s="399">
        <v>0</v>
      </c>
    </row>
    <row r="1064" spans="1:3" s="391" customFormat="1" ht="16.5" customHeight="1">
      <c r="A1064" s="398">
        <v>2150303</v>
      </c>
      <c r="B1064" s="398" t="s">
        <v>843</v>
      </c>
      <c r="C1064" s="399">
        <v>0</v>
      </c>
    </row>
    <row r="1065" spans="1:3" s="391" customFormat="1" ht="16.5" customHeight="1">
      <c r="A1065" s="398">
        <v>2150399</v>
      </c>
      <c r="B1065" s="398" t="s">
        <v>1648</v>
      </c>
      <c r="C1065" s="399">
        <v>0</v>
      </c>
    </row>
    <row r="1066" spans="1:3" s="391" customFormat="1" ht="16.5" customHeight="1">
      <c r="A1066" s="398">
        <v>21505</v>
      </c>
      <c r="B1066" s="400" t="s">
        <v>1649</v>
      </c>
      <c r="C1066" s="399">
        <f>SUM(C1067:C1079)</f>
        <v>0</v>
      </c>
    </row>
    <row r="1067" spans="1:3" s="391" customFormat="1" ht="16.5" customHeight="1">
      <c r="A1067" s="398">
        <v>2150501</v>
      </c>
      <c r="B1067" s="398" t="s">
        <v>841</v>
      </c>
      <c r="C1067" s="399">
        <v>0</v>
      </c>
    </row>
    <row r="1068" spans="1:3" s="391" customFormat="1" ht="16.5" customHeight="1">
      <c r="A1068" s="398">
        <v>2150502</v>
      </c>
      <c r="B1068" s="398" t="s">
        <v>842</v>
      </c>
      <c r="C1068" s="399">
        <v>0</v>
      </c>
    </row>
    <row r="1069" spans="1:3" s="391" customFormat="1" ht="16.5" customHeight="1">
      <c r="A1069" s="398">
        <v>2150503</v>
      </c>
      <c r="B1069" s="398" t="s">
        <v>843</v>
      </c>
      <c r="C1069" s="399">
        <v>0</v>
      </c>
    </row>
    <row r="1070" spans="1:3" s="391" customFormat="1" ht="16.5" customHeight="1">
      <c r="A1070" s="398">
        <v>2150505</v>
      </c>
      <c r="B1070" s="398" t="s">
        <v>1650</v>
      </c>
      <c r="C1070" s="399">
        <v>0</v>
      </c>
    </row>
    <row r="1071" spans="1:3" s="391" customFormat="1" ht="16.5" customHeight="1">
      <c r="A1071" s="398">
        <v>2150506</v>
      </c>
      <c r="B1071" s="398" t="s">
        <v>1651</v>
      </c>
      <c r="C1071" s="399">
        <v>0</v>
      </c>
    </row>
    <row r="1072" spans="1:3" s="391" customFormat="1" ht="16.5" customHeight="1">
      <c r="A1072" s="398">
        <v>2150507</v>
      </c>
      <c r="B1072" s="398" t="s">
        <v>1652</v>
      </c>
      <c r="C1072" s="399">
        <v>0</v>
      </c>
    </row>
    <row r="1073" spans="1:3" s="391" customFormat="1" ht="16.5" customHeight="1">
      <c r="A1073" s="398">
        <v>2150508</v>
      </c>
      <c r="B1073" s="398" t="s">
        <v>1653</v>
      </c>
      <c r="C1073" s="399">
        <v>0</v>
      </c>
    </row>
    <row r="1074" spans="1:3" s="391" customFormat="1" ht="16.5" customHeight="1">
      <c r="A1074" s="398">
        <v>2150509</v>
      </c>
      <c r="B1074" s="398" t="s">
        <v>1654</v>
      </c>
      <c r="C1074" s="399">
        <v>0</v>
      </c>
    </row>
    <row r="1075" spans="1:3" s="391" customFormat="1" ht="16.5" customHeight="1">
      <c r="A1075" s="398">
        <v>2150510</v>
      </c>
      <c r="B1075" s="398" t="s">
        <v>1655</v>
      </c>
      <c r="C1075" s="399">
        <v>0</v>
      </c>
    </row>
    <row r="1076" spans="1:3" s="391" customFormat="1" ht="16.5" customHeight="1">
      <c r="A1076" s="398">
        <v>2150511</v>
      </c>
      <c r="B1076" s="398" t="s">
        <v>1656</v>
      </c>
      <c r="C1076" s="399">
        <v>0</v>
      </c>
    </row>
    <row r="1077" spans="1:3" s="391" customFormat="1" ht="16.5" customHeight="1">
      <c r="A1077" s="398">
        <v>2150513</v>
      </c>
      <c r="B1077" s="398" t="s">
        <v>1601</v>
      </c>
      <c r="C1077" s="399">
        <v>0</v>
      </c>
    </row>
    <row r="1078" spans="1:3" s="391" customFormat="1" ht="16.5" customHeight="1">
      <c r="A1078" s="398">
        <v>2150515</v>
      </c>
      <c r="B1078" s="398" t="s">
        <v>1657</v>
      </c>
      <c r="C1078" s="399">
        <v>0</v>
      </c>
    </row>
    <row r="1079" spans="1:3" s="391" customFormat="1" ht="16.5" customHeight="1">
      <c r="A1079" s="398">
        <v>2150599</v>
      </c>
      <c r="B1079" s="398" t="s">
        <v>1658</v>
      </c>
      <c r="C1079" s="399">
        <v>0</v>
      </c>
    </row>
    <row r="1080" spans="1:3" s="391" customFormat="1" ht="16.5" customHeight="1">
      <c r="A1080" s="398">
        <v>21507</v>
      </c>
      <c r="B1080" s="400" t="s">
        <v>1659</v>
      </c>
      <c r="C1080" s="399">
        <f>SUM(C1081:C1086)</f>
        <v>185</v>
      </c>
    </row>
    <row r="1081" spans="1:3" s="391" customFormat="1" ht="16.5" customHeight="1">
      <c r="A1081" s="398">
        <v>2150701</v>
      </c>
      <c r="B1081" s="398" t="s">
        <v>841</v>
      </c>
      <c r="C1081" s="399">
        <v>184</v>
      </c>
    </row>
    <row r="1082" spans="1:3" s="391" customFormat="1" ht="16.5" customHeight="1">
      <c r="A1082" s="398">
        <v>2150702</v>
      </c>
      <c r="B1082" s="398" t="s">
        <v>842</v>
      </c>
      <c r="C1082" s="399">
        <v>1</v>
      </c>
    </row>
    <row r="1083" spans="1:3" s="391" customFormat="1" ht="16.5" customHeight="1">
      <c r="A1083" s="398">
        <v>2150703</v>
      </c>
      <c r="B1083" s="398" t="s">
        <v>843</v>
      </c>
      <c r="C1083" s="399">
        <v>0</v>
      </c>
    </row>
    <row r="1084" spans="1:3" s="391" customFormat="1" ht="16.5" customHeight="1">
      <c r="A1084" s="398">
        <v>2150704</v>
      </c>
      <c r="B1084" s="398" t="s">
        <v>1660</v>
      </c>
      <c r="C1084" s="399">
        <v>0</v>
      </c>
    </row>
    <row r="1085" spans="1:3" s="391" customFormat="1" ht="16.5" customHeight="1">
      <c r="A1085" s="398">
        <v>2150705</v>
      </c>
      <c r="B1085" s="398" t="s">
        <v>1661</v>
      </c>
      <c r="C1085" s="399">
        <v>0</v>
      </c>
    </row>
    <row r="1086" spans="1:3" s="391" customFormat="1" ht="16.5" customHeight="1">
      <c r="A1086" s="398">
        <v>2150799</v>
      </c>
      <c r="B1086" s="398" t="s">
        <v>1662</v>
      </c>
      <c r="C1086" s="399">
        <v>0</v>
      </c>
    </row>
    <row r="1087" spans="1:3" s="391" customFormat="1" ht="16.5" customHeight="1">
      <c r="A1087" s="398">
        <v>21508</v>
      </c>
      <c r="B1087" s="400" t="s">
        <v>1663</v>
      </c>
      <c r="C1087" s="399">
        <f>SUM(C1088:C1094)</f>
        <v>35</v>
      </c>
    </row>
    <row r="1088" spans="1:3" s="391" customFormat="1" ht="16.5" customHeight="1">
      <c r="A1088" s="398">
        <v>2150801</v>
      </c>
      <c r="B1088" s="398" t="s">
        <v>841</v>
      </c>
      <c r="C1088" s="399">
        <v>0</v>
      </c>
    </row>
    <row r="1089" spans="1:3" s="391" customFormat="1" ht="16.5" customHeight="1">
      <c r="A1089" s="398">
        <v>2150802</v>
      </c>
      <c r="B1089" s="398" t="s">
        <v>842</v>
      </c>
      <c r="C1089" s="399">
        <v>0</v>
      </c>
    </row>
    <row r="1090" spans="1:3" s="391" customFormat="1" ht="16.5" customHeight="1">
      <c r="A1090" s="398">
        <v>2150803</v>
      </c>
      <c r="B1090" s="398" t="s">
        <v>843</v>
      </c>
      <c r="C1090" s="399">
        <v>0</v>
      </c>
    </row>
    <row r="1091" spans="1:3" s="391" customFormat="1" ht="16.5" customHeight="1">
      <c r="A1091" s="398">
        <v>2150804</v>
      </c>
      <c r="B1091" s="398" t="s">
        <v>1664</v>
      </c>
      <c r="C1091" s="399">
        <v>0</v>
      </c>
    </row>
    <row r="1092" spans="1:3" s="391" customFormat="1" ht="16.5" customHeight="1">
      <c r="A1092" s="398">
        <v>2150805</v>
      </c>
      <c r="B1092" s="398" t="s">
        <v>1665</v>
      </c>
      <c r="C1092" s="399">
        <v>35</v>
      </c>
    </row>
    <row r="1093" spans="1:3" s="391" customFormat="1" ht="16.5" customHeight="1">
      <c r="A1093" s="398">
        <v>2150806</v>
      </c>
      <c r="B1093" s="398" t="s">
        <v>1666</v>
      </c>
      <c r="C1093" s="399">
        <v>0</v>
      </c>
    </row>
    <row r="1094" spans="1:3" s="391" customFormat="1" ht="16.5" customHeight="1">
      <c r="A1094" s="398">
        <v>2150899</v>
      </c>
      <c r="B1094" s="398" t="s">
        <v>1667</v>
      </c>
      <c r="C1094" s="399">
        <v>0</v>
      </c>
    </row>
    <row r="1095" spans="1:3" s="391" customFormat="1" ht="16.5" customHeight="1">
      <c r="A1095" s="398">
        <v>21599</v>
      </c>
      <c r="B1095" s="400" t="s">
        <v>1668</v>
      </c>
      <c r="C1095" s="399">
        <f>SUM(C1096:C1100)</f>
        <v>0</v>
      </c>
    </row>
    <row r="1096" spans="1:3" s="391" customFormat="1" ht="16.5" customHeight="1">
      <c r="A1096" s="398">
        <v>2159901</v>
      </c>
      <c r="B1096" s="398" t="s">
        <v>1669</v>
      </c>
      <c r="C1096" s="399">
        <v>0</v>
      </c>
    </row>
    <row r="1097" spans="1:3" s="391" customFormat="1" ht="16.5" customHeight="1">
      <c r="A1097" s="398">
        <v>2159904</v>
      </c>
      <c r="B1097" s="398" t="s">
        <v>1670</v>
      </c>
      <c r="C1097" s="399">
        <v>0</v>
      </c>
    </row>
    <row r="1098" spans="1:3" s="391" customFormat="1" ht="16.5" customHeight="1">
      <c r="A1098" s="398">
        <v>2159905</v>
      </c>
      <c r="B1098" s="398" t="s">
        <v>1671</v>
      </c>
      <c r="C1098" s="399">
        <v>0</v>
      </c>
    </row>
    <row r="1099" spans="1:3" s="391" customFormat="1" ht="16.5" customHeight="1">
      <c r="A1099" s="398">
        <v>2159906</v>
      </c>
      <c r="B1099" s="398" t="s">
        <v>1672</v>
      </c>
      <c r="C1099" s="399">
        <v>0</v>
      </c>
    </row>
    <row r="1100" spans="1:3" s="391" customFormat="1" ht="16.5" customHeight="1">
      <c r="A1100" s="398">
        <v>2159999</v>
      </c>
      <c r="B1100" s="398" t="s">
        <v>1673</v>
      </c>
      <c r="C1100" s="399">
        <v>0</v>
      </c>
    </row>
    <row r="1101" spans="1:3" s="391" customFormat="1" ht="16.5" customHeight="1">
      <c r="A1101" s="398">
        <v>216</v>
      </c>
      <c r="B1101" s="400" t="s">
        <v>1674</v>
      </c>
      <c r="C1101" s="399">
        <f>SUM(C1102,C1112,C1118)</f>
        <v>768</v>
      </c>
    </row>
    <row r="1102" spans="1:3" s="391" customFormat="1" ht="16.5" customHeight="1">
      <c r="A1102" s="398">
        <v>21602</v>
      </c>
      <c r="B1102" s="400" t="s">
        <v>1675</v>
      </c>
      <c r="C1102" s="399">
        <f>SUM(C1103:C1111)</f>
        <v>650</v>
      </c>
    </row>
    <row r="1103" spans="1:3" s="391" customFormat="1" ht="16.5" customHeight="1">
      <c r="A1103" s="398">
        <v>2160201</v>
      </c>
      <c r="B1103" s="398" t="s">
        <v>841</v>
      </c>
      <c r="C1103" s="399">
        <v>125</v>
      </c>
    </row>
    <row r="1104" spans="1:3" s="391" customFormat="1" ht="16.5" customHeight="1">
      <c r="A1104" s="398">
        <v>2160202</v>
      </c>
      <c r="B1104" s="398" t="s">
        <v>842</v>
      </c>
      <c r="C1104" s="399">
        <v>20</v>
      </c>
    </row>
    <row r="1105" spans="1:3" s="391" customFormat="1" ht="16.5" customHeight="1">
      <c r="A1105" s="398">
        <v>2160203</v>
      </c>
      <c r="B1105" s="398" t="s">
        <v>843</v>
      </c>
      <c r="C1105" s="399">
        <v>0</v>
      </c>
    </row>
    <row r="1106" spans="1:3" s="391" customFormat="1" ht="16.5" customHeight="1">
      <c r="A1106" s="398">
        <v>2160216</v>
      </c>
      <c r="B1106" s="398" t="s">
        <v>1676</v>
      </c>
      <c r="C1106" s="399">
        <v>0</v>
      </c>
    </row>
    <row r="1107" spans="1:3" s="391" customFormat="1" ht="16.5" customHeight="1">
      <c r="A1107" s="398">
        <v>2160217</v>
      </c>
      <c r="B1107" s="398" t="s">
        <v>1677</v>
      </c>
      <c r="C1107" s="399">
        <v>0</v>
      </c>
    </row>
    <row r="1108" spans="1:3" s="391" customFormat="1" ht="16.5" customHeight="1">
      <c r="A1108" s="398">
        <v>2160218</v>
      </c>
      <c r="B1108" s="398" t="s">
        <v>1678</v>
      </c>
      <c r="C1108" s="399">
        <v>0</v>
      </c>
    </row>
    <row r="1109" spans="1:3" s="391" customFormat="1" ht="16.5" customHeight="1">
      <c r="A1109" s="398">
        <v>2160219</v>
      </c>
      <c r="B1109" s="398" t="s">
        <v>1679</v>
      </c>
      <c r="C1109" s="399">
        <v>0</v>
      </c>
    </row>
    <row r="1110" spans="1:3" s="391" customFormat="1" ht="16.5" customHeight="1">
      <c r="A1110" s="398">
        <v>2160250</v>
      </c>
      <c r="B1110" s="398" t="s">
        <v>850</v>
      </c>
      <c r="C1110" s="399">
        <v>0</v>
      </c>
    </row>
    <row r="1111" spans="1:3" s="391" customFormat="1" ht="16.5" customHeight="1">
      <c r="A1111" s="398">
        <v>2160299</v>
      </c>
      <c r="B1111" s="398" t="s">
        <v>1680</v>
      </c>
      <c r="C1111" s="399">
        <v>505</v>
      </c>
    </row>
    <row r="1112" spans="1:3" s="391" customFormat="1" ht="16.5" customHeight="1">
      <c r="A1112" s="398">
        <v>21606</v>
      </c>
      <c r="B1112" s="400" t="s">
        <v>1681</v>
      </c>
      <c r="C1112" s="399">
        <f>SUM(C1113:C1117)</f>
        <v>118</v>
      </c>
    </row>
    <row r="1113" spans="1:3" s="391" customFormat="1" ht="16.5" customHeight="1">
      <c r="A1113" s="398">
        <v>2160601</v>
      </c>
      <c r="B1113" s="398" t="s">
        <v>841</v>
      </c>
      <c r="C1113" s="399">
        <v>0</v>
      </c>
    </row>
    <row r="1114" spans="1:3" s="391" customFormat="1" ht="16.5" customHeight="1">
      <c r="A1114" s="398">
        <v>2160602</v>
      </c>
      <c r="B1114" s="398" t="s">
        <v>842</v>
      </c>
      <c r="C1114" s="399">
        <v>0</v>
      </c>
    </row>
    <row r="1115" spans="1:3" s="391" customFormat="1" ht="16.5" customHeight="1">
      <c r="A1115" s="398">
        <v>2160603</v>
      </c>
      <c r="B1115" s="398" t="s">
        <v>843</v>
      </c>
      <c r="C1115" s="399">
        <v>0</v>
      </c>
    </row>
    <row r="1116" spans="1:3" s="391" customFormat="1" ht="16.5" customHeight="1">
      <c r="A1116" s="398">
        <v>2160607</v>
      </c>
      <c r="B1116" s="398" t="s">
        <v>1682</v>
      </c>
      <c r="C1116" s="399">
        <v>0</v>
      </c>
    </row>
    <row r="1117" spans="1:3" s="391" customFormat="1" ht="16.5" customHeight="1">
      <c r="A1117" s="398">
        <v>2160699</v>
      </c>
      <c r="B1117" s="398" t="s">
        <v>1683</v>
      </c>
      <c r="C1117" s="399">
        <v>118</v>
      </c>
    </row>
    <row r="1118" spans="1:3" s="391" customFormat="1" ht="16.5" customHeight="1">
      <c r="A1118" s="398">
        <v>21699</v>
      </c>
      <c r="B1118" s="400" t="s">
        <v>1684</v>
      </c>
      <c r="C1118" s="399">
        <f>SUM(C1119:C1120)</f>
        <v>0</v>
      </c>
    </row>
    <row r="1119" spans="1:3" s="391" customFormat="1" ht="16.5" customHeight="1">
      <c r="A1119" s="398">
        <v>2169901</v>
      </c>
      <c r="B1119" s="398" t="s">
        <v>1685</v>
      </c>
      <c r="C1119" s="399">
        <v>0</v>
      </c>
    </row>
    <row r="1120" spans="1:3" s="391" customFormat="1" ht="16.5" customHeight="1">
      <c r="A1120" s="398">
        <v>2169999</v>
      </c>
      <c r="B1120" s="398" t="s">
        <v>1686</v>
      </c>
      <c r="C1120" s="399">
        <v>0</v>
      </c>
    </row>
    <row r="1121" spans="1:3" s="391" customFormat="1" ht="16.5" customHeight="1">
      <c r="A1121" s="398">
        <v>217</v>
      </c>
      <c r="B1121" s="400" t="s">
        <v>1687</v>
      </c>
      <c r="C1121" s="399">
        <f>SUM(C1122,C1129,C1139,C1145,C1148)</f>
        <v>35</v>
      </c>
    </row>
    <row r="1122" spans="1:3" s="391" customFormat="1" ht="16.5" customHeight="1">
      <c r="A1122" s="398">
        <v>21701</v>
      </c>
      <c r="B1122" s="400" t="s">
        <v>1688</v>
      </c>
      <c r="C1122" s="399">
        <f>SUM(C1123:C1128)</f>
        <v>0</v>
      </c>
    </row>
    <row r="1123" spans="1:3" s="391" customFormat="1" ht="16.5" customHeight="1">
      <c r="A1123" s="398">
        <v>2170101</v>
      </c>
      <c r="B1123" s="398" t="s">
        <v>841</v>
      </c>
      <c r="C1123" s="399">
        <v>0</v>
      </c>
    </row>
    <row r="1124" spans="1:3" s="391" customFormat="1" ht="16.5" customHeight="1">
      <c r="A1124" s="398">
        <v>2170102</v>
      </c>
      <c r="B1124" s="398" t="s">
        <v>842</v>
      </c>
      <c r="C1124" s="399">
        <v>0</v>
      </c>
    </row>
    <row r="1125" spans="1:3" s="391" customFormat="1" ht="16.5" customHeight="1">
      <c r="A1125" s="398">
        <v>2170103</v>
      </c>
      <c r="B1125" s="398" t="s">
        <v>843</v>
      </c>
      <c r="C1125" s="399">
        <v>0</v>
      </c>
    </row>
    <row r="1126" spans="1:3" s="391" customFormat="1" ht="16.5" customHeight="1">
      <c r="A1126" s="398">
        <v>2170104</v>
      </c>
      <c r="B1126" s="398" t="s">
        <v>1689</v>
      </c>
      <c r="C1126" s="399">
        <v>0</v>
      </c>
    </row>
    <row r="1127" spans="1:3" s="391" customFormat="1" ht="16.5" customHeight="1">
      <c r="A1127" s="398">
        <v>2170150</v>
      </c>
      <c r="B1127" s="398" t="s">
        <v>850</v>
      </c>
      <c r="C1127" s="399">
        <v>0</v>
      </c>
    </row>
    <row r="1128" spans="1:3" s="391" customFormat="1" ht="16.5" customHeight="1">
      <c r="A1128" s="398">
        <v>2170199</v>
      </c>
      <c r="B1128" s="398" t="s">
        <v>1690</v>
      </c>
      <c r="C1128" s="399">
        <v>0</v>
      </c>
    </row>
    <row r="1129" spans="1:3" s="391" customFormat="1" ht="16.5" customHeight="1">
      <c r="A1129" s="398">
        <v>21702</v>
      </c>
      <c r="B1129" s="400" t="s">
        <v>1691</v>
      </c>
      <c r="C1129" s="399">
        <f>SUM(C1130:C1138)</f>
        <v>0</v>
      </c>
    </row>
    <row r="1130" spans="1:3" s="391" customFormat="1" ht="16.5" customHeight="1">
      <c r="A1130" s="398">
        <v>2170201</v>
      </c>
      <c r="B1130" s="398" t="s">
        <v>1692</v>
      </c>
      <c r="C1130" s="399">
        <v>0</v>
      </c>
    </row>
    <row r="1131" spans="1:3" s="391" customFormat="1" ht="16.5" customHeight="1">
      <c r="A1131" s="398">
        <v>2170202</v>
      </c>
      <c r="B1131" s="398" t="s">
        <v>1693</v>
      </c>
      <c r="C1131" s="399">
        <v>0</v>
      </c>
    </row>
    <row r="1132" spans="1:3" s="391" customFormat="1" ht="16.5" customHeight="1">
      <c r="A1132" s="398">
        <v>2170203</v>
      </c>
      <c r="B1132" s="398" t="s">
        <v>1694</v>
      </c>
      <c r="C1132" s="399">
        <v>0</v>
      </c>
    </row>
    <row r="1133" spans="1:3" s="391" customFormat="1" ht="16.5" customHeight="1">
      <c r="A1133" s="398">
        <v>2170204</v>
      </c>
      <c r="B1133" s="398" t="s">
        <v>1695</v>
      </c>
      <c r="C1133" s="399">
        <v>0</v>
      </c>
    </row>
    <row r="1134" spans="1:3" s="391" customFormat="1" ht="16.5" customHeight="1">
      <c r="A1134" s="398">
        <v>2170205</v>
      </c>
      <c r="B1134" s="398" t="s">
        <v>1696</v>
      </c>
      <c r="C1134" s="399">
        <v>0</v>
      </c>
    </row>
    <row r="1135" spans="1:3" s="391" customFormat="1" ht="16.5" customHeight="1">
      <c r="A1135" s="398">
        <v>2170206</v>
      </c>
      <c r="B1135" s="398" t="s">
        <v>1697</v>
      </c>
      <c r="C1135" s="399">
        <v>0</v>
      </c>
    </row>
    <row r="1136" spans="1:3" s="391" customFormat="1" ht="16.5" customHeight="1">
      <c r="A1136" s="398">
        <v>2170207</v>
      </c>
      <c r="B1136" s="398" t="s">
        <v>1698</v>
      </c>
      <c r="C1136" s="399">
        <v>0</v>
      </c>
    </row>
    <row r="1137" spans="1:3" s="391" customFormat="1" ht="16.5" customHeight="1">
      <c r="A1137" s="398">
        <v>2170208</v>
      </c>
      <c r="B1137" s="398" t="s">
        <v>1699</v>
      </c>
      <c r="C1137" s="399">
        <v>0</v>
      </c>
    </row>
    <row r="1138" spans="1:3" s="391" customFormat="1" ht="16.5" customHeight="1">
      <c r="A1138" s="398">
        <v>2170299</v>
      </c>
      <c r="B1138" s="398" t="s">
        <v>1700</v>
      </c>
      <c r="C1138" s="399">
        <v>0</v>
      </c>
    </row>
    <row r="1139" spans="1:3" s="391" customFormat="1" ht="16.5" customHeight="1">
      <c r="A1139" s="398">
        <v>21703</v>
      </c>
      <c r="B1139" s="400" t="s">
        <v>1701</v>
      </c>
      <c r="C1139" s="399">
        <f>SUM(C1140:C1144)</f>
        <v>13</v>
      </c>
    </row>
    <row r="1140" spans="1:3" s="391" customFormat="1" ht="16.5" customHeight="1">
      <c r="A1140" s="398">
        <v>2170301</v>
      </c>
      <c r="B1140" s="398" t="s">
        <v>1702</v>
      </c>
      <c r="C1140" s="399">
        <v>0</v>
      </c>
    </row>
    <row r="1141" spans="1:3" s="391" customFormat="1" ht="16.5" customHeight="1">
      <c r="A1141" s="398">
        <v>2170302</v>
      </c>
      <c r="B1141" s="398" t="s">
        <v>1703</v>
      </c>
      <c r="C1141" s="399">
        <v>0</v>
      </c>
    </row>
    <row r="1142" spans="1:3" s="391" customFormat="1" ht="16.5" customHeight="1">
      <c r="A1142" s="398">
        <v>2170303</v>
      </c>
      <c r="B1142" s="398" t="s">
        <v>1704</v>
      </c>
      <c r="C1142" s="399">
        <v>0</v>
      </c>
    </row>
    <row r="1143" spans="1:3" s="391" customFormat="1" ht="16.5" customHeight="1">
      <c r="A1143" s="398">
        <v>2170304</v>
      </c>
      <c r="B1143" s="398" t="s">
        <v>1705</v>
      </c>
      <c r="C1143" s="399">
        <v>0</v>
      </c>
    </row>
    <row r="1144" spans="1:3" s="391" customFormat="1" ht="16.5" customHeight="1">
      <c r="A1144" s="398">
        <v>2170399</v>
      </c>
      <c r="B1144" s="398" t="s">
        <v>1706</v>
      </c>
      <c r="C1144" s="399">
        <v>13</v>
      </c>
    </row>
    <row r="1145" spans="1:3" s="391" customFormat="1" ht="16.5" customHeight="1">
      <c r="A1145" s="398">
        <v>21704</v>
      </c>
      <c r="B1145" s="400" t="s">
        <v>1707</v>
      </c>
      <c r="C1145" s="399">
        <f>SUM(C1146:C1147)</f>
        <v>0</v>
      </c>
    </row>
    <row r="1146" spans="1:3" s="391" customFormat="1" ht="16.5" customHeight="1">
      <c r="A1146" s="398">
        <v>2170401</v>
      </c>
      <c r="B1146" s="398" t="s">
        <v>1708</v>
      </c>
      <c r="C1146" s="399">
        <v>0</v>
      </c>
    </row>
    <row r="1147" spans="1:3" s="391" customFormat="1" ht="16.5" customHeight="1">
      <c r="A1147" s="398">
        <v>2170499</v>
      </c>
      <c r="B1147" s="398" t="s">
        <v>1709</v>
      </c>
      <c r="C1147" s="399">
        <v>0</v>
      </c>
    </row>
    <row r="1148" spans="1:3" s="391" customFormat="1" ht="16.5" customHeight="1">
      <c r="A1148" s="398">
        <v>21799</v>
      </c>
      <c r="B1148" s="400" t="s">
        <v>1710</v>
      </c>
      <c r="C1148" s="399">
        <f>SUM(C1149:C1150)</f>
        <v>22</v>
      </c>
    </row>
    <row r="1149" spans="1:3" s="391" customFormat="1" ht="16.5" customHeight="1">
      <c r="A1149" s="398">
        <v>2179901</v>
      </c>
      <c r="B1149" s="398" t="s">
        <v>1711</v>
      </c>
      <c r="C1149" s="399">
        <v>22</v>
      </c>
    </row>
    <row r="1150" spans="1:3" s="391" customFormat="1" ht="16.5" customHeight="1">
      <c r="A1150" s="398">
        <v>2179902</v>
      </c>
      <c r="B1150" s="398" t="s">
        <v>1712</v>
      </c>
      <c r="C1150" s="399">
        <v>0</v>
      </c>
    </row>
    <row r="1151" spans="1:3" s="391" customFormat="1" ht="16.5" customHeight="1">
      <c r="A1151" s="398">
        <v>219</v>
      </c>
      <c r="B1151" s="400" t="s">
        <v>1713</v>
      </c>
      <c r="C1151" s="399">
        <f>SUM(C1152:C1160)</f>
        <v>0</v>
      </c>
    </row>
    <row r="1152" spans="1:3" s="391" customFormat="1" ht="16.5" customHeight="1">
      <c r="A1152" s="398">
        <v>21901</v>
      </c>
      <c r="B1152" s="400" t="s">
        <v>1714</v>
      </c>
      <c r="C1152" s="399">
        <v>0</v>
      </c>
    </row>
    <row r="1153" spans="1:3" s="391" customFormat="1" ht="16.5" customHeight="1">
      <c r="A1153" s="398">
        <v>21902</v>
      </c>
      <c r="B1153" s="400" t="s">
        <v>1715</v>
      </c>
      <c r="C1153" s="399">
        <v>0</v>
      </c>
    </row>
    <row r="1154" spans="1:3" s="391" customFormat="1" ht="16.5" customHeight="1">
      <c r="A1154" s="398">
        <v>21903</v>
      </c>
      <c r="B1154" s="400" t="s">
        <v>1716</v>
      </c>
      <c r="C1154" s="399">
        <v>0</v>
      </c>
    </row>
    <row r="1155" spans="1:3" s="391" customFormat="1" ht="16.5" customHeight="1">
      <c r="A1155" s="398">
        <v>21904</v>
      </c>
      <c r="B1155" s="400" t="s">
        <v>1717</v>
      </c>
      <c r="C1155" s="399">
        <v>0</v>
      </c>
    </row>
    <row r="1156" spans="1:3" s="391" customFormat="1" ht="16.5" customHeight="1">
      <c r="A1156" s="398">
        <v>21905</v>
      </c>
      <c r="B1156" s="400" t="s">
        <v>1718</v>
      </c>
      <c r="C1156" s="399">
        <v>0</v>
      </c>
    </row>
    <row r="1157" spans="1:3" s="391" customFormat="1" ht="16.5" customHeight="1">
      <c r="A1157" s="398">
        <v>21906</v>
      </c>
      <c r="B1157" s="400" t="s">
        <v>1719</v>
      </c>
      <c r="C1157" s="399">
        <v>0</v>
      </c>
    </row>
    <row r="1158" spans="1:3" s="391" customFormat="1" ht="16.5" customHeight="1">
      <c r="A1158" s="398">
        <v>21907</v>
      </c>
      <c r="B1158" s="400" t="s">
        <v>1720</v>
      </c>
      <c r="C1158" s="399">
        <v>0</v>
      </c>
    </row>
    <row r="1159" spans="1:3" s="391" customFormat="1" ht="16.5" customHeight="1">
      <c r="A1159" s="398">
        <v>21908</v>
      </c>
      <c r="B1159" s="400" t="s">
        <v>1721</v>
      </c>
      <c r="C1159" s="399">
        <v>0</v>
      </c>
    </row>
    <row r="1160" spans="1:3" s="391" customFormat="1" ht="16.5" customHeight="1">
      <c r="A1160" s="398">
        <v>21999</v>
      </c>
      <c r="B1160" s="400" t="s">
        <v>1722</v>
      </c>
      <c r="C1160" s="399">
        <v>0</v>
      </c>
    </row>
    <row r="1161" spans="1:3" s="391" customFormat="1" ht="16.5" customHeight="1">
      <c r="A1161" s="398">
        <v>220</v>
      </c>
      <c r="B1161" s="400" t="s">
        <v>1723</v>
      </c>
      <c r="C1161" s="399">
        <f>SUM(C1162,C1189,C1204)</f>
        <v>3696</v>
      </c>
    </row>
    <row r="1162" spans="1:3" s="391" customFormat="1" ht="16.5" customHeight="1">
      <c r="A1162" s="398">
        <v>22001</v>
      </c>
      <c r="B1162" s="400" t="s">
        <v>1724</v>
      </c>
      <c r="C1162" s="399">
        <f>SUM(C1163:C1188)</f>
        <v>907</v>
      </c>
    </row>
    <row r="1163" spans="1:3" s="391" customFormat="1" ht="16.5" customHeight="1">
      <c r="A1163" s="398">
        <v>2200101</v>
      </c>
      <c r="B1163" s="398" t="s">
        <v>841</v>
      </c>
      <c r="C1163" s="399">
        <v>320</v>
      </c>
    </row>
    <row r="1164" spans="1:3" s="391" customFormat="1" ht="16.5" customHeight="1">
      <c r="A1164" s="398">
        <v>2200102</v>
      </c>
      <c r="B1164" s="398" t="s">
        <v>842</v>
      </c>
      <c r="C1164" s="399">
        <v>0</v>
      </c>
    </row>
    <row r="1165" spans="1:3" s="391" customFormat="1" ht="16.5" customHeight="1">
      <c r="A1165" s="398">
        <v>2200103</v>
      </c>
      <c r="B1165" s="398" t="s">
        <v>843</v>
      </c>
      <c r="C1165" s="399">
        <v>0</v>
      </c>
    </row>
    <row r="1166" spans="1:3" s="391" customFormat="1" ht="16.5" customHeight="1">
      <c r="A1166" s="398">
        <v>2200104</v>
      </c>
      <c r="B1166" s="398" t="s">
        <v>1725</v>
      </c>
      <c r="C1166" s="399">
        <v>0</v>
      </c>
    </row>
    <row r="1167" spans="1:3" s="391" customFormat="1" ht="16.5" customHeight="1">
      <c r="A1167" s="398">
        <v>2200106</v>
      </c>
      <c r="B1167" s="398" t="s">
        <v>1726</v>
      </c>
      <c r="C1167" s="399">
        <v>325</v>
      </c>
    </row>
    <row r="1168" spans="1:3" s="391" customFormat="1" ht="16.5" customHeight="1">
      <c r="A1168" s="398">
        <v>2200107</v>
      </c>
      <c r="B1168" s="398" t="s">
        <v>1727</v>
      </c>
      <c r="C1168" s="399">
        <v>0</v>
      </c>
    </row>
    <row r="1169" spans="1:3" s="391" customFormat="1" ht="16.5" customHeight="1">
      <c r="A1169" s="398">
        <v>2200108</v>
      </c>
      <c r="B1169" s="398" t="s">
        <v>1728</v>
      </c>
      <c r="C1169" s="399">
        <v>0</v>
      </c>
    </row>
    <row r="1170" spans="1:3" s="391" customFormat="1" ht="16.5" customHeight="1">
      <c r="A1170" s="398">
        <v>2200109</v>
      </c>
      <c r="B1170" s="398" t="s">
        <v>1729</v>
      </c>
      <c r="C1170" s="399">
        <v>0</v>
      </c>
    </row>
    <row r="1171" spans="1:3" s="391" customFormat="1" ht="16.5" customHeight="1">
      <c r="A1171" s="398">
        <v>2200112</v>
      </c>
      <c r="B1171" s="398" t="s">
        <v>1730</v>
      </c>
      <c r="C1171" s="399">
        <v>0</v>
      </c>
    </row>
    <row r="1172" spans="1:3" s="391" customFormat="1" ht="16.5" customHeight="1">
      <c r="A1172" s="398">
        <v>2200113</v>
      </c>
      <c r="B1172" s="398" t="s">
        <v>1731</v>
      </c>
      <c r="C1172" s="399">
        <v>0</v>
      </c>
    </row>
    <row r="1173" spans="1:3" s="391" customFormat="1" ht="16.5" customHeight="1">
      <c r="A1173" s="398">
        <v>2200114</v>
      </c>
      <c r="B1173" s="398" t="s">
        <v>1732</v>
      </c>
      <c r="C1173" s="399">
        <v>0</v>
      </c>
    </row>
    <row r="1174" spans="1:3" s="391" customFormat="1" ht="16.5" customHeight="1">
      <c r="A1174" s="398">
        <v>2200115</v>
      </c>
      <c r="B1174" s="398" t="s">
        <v>1733</v>
      </c>
      <c r="C1174" s="399">
        <v>0</v>
      </c>
    </row>
    <row r="1175" spans="1:3" s="391" customFormat="1" ht="16.5" customHeight="1">
      <c r="A1175" s="398">
        <v>2200116</v>
      </c>
      <c r="B1175" s="398" t="s">
        <v>1734</v>
      </c>
      <c r="C1175" s="399">
        <v>0</v>
      </c>
    </row>
    <row r="1176" spans="1:3" s="391" customFormat="1" ht="16.5" customHeight="1">
      <c r="A1176" s="398">
        <v>2200119</v>
      </c>
      <c r="B1176" s="398" t="s">
        <v>1735</v>
      </c>
      <c r="C1176" s="399">
        <v>0</v>
      </c>
    </row>
    <row r="1177" spans="1:3" s="391" customFormat="1" ht="16.5" customHeight="1">
      <c r="A1177" s="398">
        <v>2200120</v>
      </c>
      <c r="B1177" s="398" t="s">
        <v>1736</v>
      </c>
      <c r="C1177" s="399">
        <v>0</v>
      </c>
    </row>
    <row r="1178" spans="1:3" s="391" customFormat="1" ht="16.5" customHeight="1">
      <c r="A1178" s="398">
        <v>2200121</v>
      </c>
      <c r="B1178" s="398" t="s">
        <v>1737</v>
      </c>
      <c r="C1178" s="399">
        <v>0</v>
      </c>
    </row>
    <row r="1179" spans="1:3" s="391" customFormat="1" ht="16.5" customHeight="1">
      <c r="A1179" s="398">
        <v>2200122</v>
      </c>
      <c r="B1179" s="398" t="s">
        <v>1738</v>
      </c>
      <c r="C1179" s="399">
        <v>0</v>
      </c>
    </row>
    <row r="1180" spans="1:3" s="391" customFormat="1" ht="16.5" customHeight="1">
      <c r="A1180" s="398">
        <v>2200123</v>
      </c>
      <c r="B1180" s="398" t="s">
        <v>1739</v>
      </c>
      <c r="C1180" s="399">
        <v>0</v>
      </c>
    </row>
    <row r="1181" spans="1:3" s="391" customFormat="1" ht="16.5" customHeight="1">
      <c r="A1181" s="398">
        <v>2200124</v>
      </c>
      <c r="B1181" s="398" t="s">
        <v>1740</v>
      </c>
      <c r="C1181" s="399">
        <v>0</v>
      </c>
    </row>
    <row r="1182" spans="1:3" s="391" customFormat="1" ht="16.5" customHeight="1">
      <c r="A1182" s="398">
        <v>2200125</v>
      </c>
      <c r="B1182" s="398" t="s">
        <v>1741</v>
      </c>
      <c r="C1182" s="399">
        <v>0</v>
      </c>
    </row>
    <row r="1183" spans="1:3" s="391" customFormat="1" ht="16.5" customHeight="1">
      <c r="A1183" s="398">
        <v>2200126</v>
      </c>
      <c r="B1183" s="398" t="s">
        <v>1742</v>
      </c>
      <c r="C1183" s="399">
        <v>0</v>
      </c>
    </row>
    <row r="1184" spans="1:3" s="391" customFormat="1" ht="16.5" customHeight="1">
      <c r="A1184" s="398">
        <v>2200127</v>
      </c>
      <c r="B1184" s="398" t="s">
        <v>1743</v>
      </c>
      <c r="C1184" s="399">
        <v>0</v>
      </c>
    </row>
    <row r="1185" spans="1:3" s="391" customFormat="1" ht="16.5" customHeight="1">
      <c r="A1185" s="398">
        <v>2200128</v>
      </c>
      <c r="B1185" s="398" t="s">
        <v>1744</v>
      </c>
      <c r="C1185" s="399">
        <v>0</v>
      </c>
    </row>
    <row r="1186" spans="1:3" s="391" customFormat="1" ht="16.5" customHeight="1">
      <c r="A1186" s="398">
        <v>2200129</v>
      </c>
      <c r="B1186" s="398" t="s">
        <v>1745</v>
      </c>
      <c r="C1186" s="399">
        <v>0</v>
      </c>
    </row>
    <row r="1187" spans="1:3" s="391" customFormat="1" ht="16.5" customHeight="1">
      <c r="A1187" s="398">
        <v>2200150</v>
      </c>
      <c r="B1187" s="398" t="s">
        <v>850</v>
      </c>
      <c r="C1187" s="399">
        <v>167</v>
      </c>
    </row>
    <row r="1188" spans="1:3" s="391" customFormat="1" ht="16.5" customHeight="1">
      <c r="A1188" s="398">
        <v>2200199</v>
      </c>
      <c r="B1188" s="398" t="s">
        <v>1746</v>
      </c>
      <c r="C1188" s="399">
        <v>95</v>
      </c>
    </row>
    <row r="1189" spans="1:3" s="391" customFormat="1" ht="16.5" customHeight="1">
      <c r="A1189" s="398">
        <v>22005</v>
      </c>
      <c r="B1189" s="400" t="s">
        <v>1747</v>
      </c>
      <c r="C1189" s="399">
        <f>SUM(C1190:C1203)</f>
        <v>0</v>
      </c>
    </row>
    <row r="1190" spans="1:3" s="391" customFormat="1" ht="16.5" customHeight="1">
      <c r="A1190" s="398">
        <v>2200501</v>
      </c>
      <c r="B1190" s="398" t="s">
        <v>841</v>
      </c>
      <c r="C1190" s="399">
        <v>0</v>
      </c>
    </row>
    <row r="1191" spans="1:3" s="391" customFormat="1" ht="16.5" customHeight="1">
      <c r="A1191" s="398">
        <v>2200502</v>
      </c>
      <c r="B1191" s="398" t="s">
        <v>842</v>
      </c>
      <c r="C1191" s="399">
        <v>0</v>
      </c>
    </row>
    <row r="1192" spans="1:3" s="391" customFormat="1" ht="16.5" customHeight="1">
      <c r="A1192" s="398">
        <v>2200503</v>
      </c>
      <c r="B1192" s="398" t="s">
        <v>843</v>
      </c>
      <c r="C1192" s="399">
        <v>0</v>
      </c>
    </row>
    <row r="1193" spans="1:3" s="391" customFormat="1" ht="16.5" customHeight="1">
      <c r="A1193" s="398">
        <v>2200504</v>
      </c>
      <c r="B1193" s="398" t="s">
        <v>1748</v>
      </c>
      <c r="C1193" s="399">
        <v>0</v>
      </c>
    </row>
    <row r="1194" spans="1:3" s="391" customFormat="1" ht="16.5" customHeight="1">
      <c r="A1194" s="398">
        <v>2200506</v>
      </c>
      <c r="B1194" s="398" t="s">
        <v>1749</v>
      </c>
      <c r="C1194" s="399">
        <v>0</v>
      </c>
    </row>
    <row r="1195" spans="1:3" s="391" customFormat="1" ht="16.5" customHeight="1">
      <c r="A1195" s="398">
        <v>2200507</v>
      </c>
      <c r="B1195" s="398" t="s">
        <v>1750</v>
      </c>
      <c r="C1195" s="399">
        <v>0</v>
      </c>
    </row>
    <row r="1196" spans="1:3" s="391" customFormat="1" ht="16.5" customHeight="1">
      <c r="A1196" s="398">
        <v>2200508</v>
      </c>
      <c r="B1196" s="398" t="s">
        <v>1751</v>
      </c>
      <c r="C1196" s="399">
        <v>0</v>
      </c>
    </row>
    <row r="1197" spans="1:3" s="391" customFormat="1" ht="16.5" customHeight="1">
      <c r="A1197" s="398">
        <v>2200509</v>
      </c>
      <c r="B1197" s="398" t="s">
        <v>1752</v>
      </c>
      <c r="C1197" s="399">
        <v>0</v>
      </c>
    </row>
    <row r="1198" spans="1:3" s="391" customFormat="1" ht="16.5" customHeight="1">
      <c r="A1198" s="398">
        <v>2200510</v>
      </c>
      <c r="B1198" s="398" t="s">
        <v>1753</v>
      </c>
      <c r="C1198" s="399">
        <v>0</v>
      </c>
    </row>
    <row r="1199" spans="1:3" s="391" customFormat="1" ht="16.5" customHeight="1">
      <c r="A1199" s="398">
        <v>2200511</v>
      </c>
      <c r="B1199" s="398" t="s">
        <v>1754</v>
      </c>
      <c r="C1199" s="399">
        <v>0</v>
      </c>
    </row>
    <row r="1200" spans="1:3" s="391" customFormat="1" ht="16.5" customHeight="1">
      <c r="A1200" s="398">
        <v>2200512</v>
      </c>
      <c r="B1200" s="398" t="s">
        <v>1755</v>
      </c>
      <c r="C1200" s="399">
        <v>0</v>
      </c>
    </row>
    <row r="1201" spans="1:3" s="391" customFormat="1" ht="16.5" customHeight="1">
      <c r="A1201" s="398">
        <v>2200513</v>
      </c>
      <c r="B1201" s="398" t="s">
        <v>1756</v>
      </c>
      <c r="C1201" s="399">
        <v>0</v>
      </c>
    </row>
    <row r="1202" spans="1:3" s="391" customFormat="1" ht="16.5" customHeight="1">
      <c r="A1202" s="398">
        <v>2200514</v>
      </c>
      <c r="B1202" s="398" t="s">
        <v>1757</v>
      </c>
      <c r="C1202" s="399">
        <v>0</v>
      </c>
    </row>
    <row r="1203" spans="1:3" s="391" customFormat="1" ht="16.5" customHeight="1">
      <c r="A1203" s="398">
        <v>2200599</v>
      </c>
      <c r="B1203" s="398" t="s">
        <v>1758</v>
      </c>
      <c r="C1203" s="399">
        <v>0</v>
      </c>
    </row>
    <row r="1204" spans="1:3" s="391" customFormat="1" ht="16.5" customHeight="1">
      <c r="A1204" s="398">
        <v>22099</v>
      </c>
      <c r="B1204" s="400" t="s">
        <v>1759</v>
      </c>
      <c r="C1204" s="399">
        <f>C1205</f>
        <v>2789</v>
      </c>
    </row>
    <row r="1205" spans="1:3" s="391" customFormat="1" ht="16.5" customHeight="1">
      <c r="A1205" s="398">
        <v>2209901</v>
      </c>
      <c r="B1205" s="398" t="s">
        <v>1760</v>
      </c>
      <c r="C1205" s="399">
        <v>2789</v>
      </c>
    </row>
    <row r="1206" spans="1:3" s="391" customFormat="1" ht="16.5" customHeight="1">
      <c r="A1206" s="398">
        <v>221</v>
      </c>
      <c r="B1206" s="400" t="s">
        <v>1761</v>
      </c>
      <c r="C1206" s="399">
        <f>SUM(C1207,C1218,C1222)</f>
        <v>7468</v>
      </c>
    </row>
    <row r="1207" spans="1:3" s="391" customFormat="1" ht="16.5" customHeight="1">
      <c r="A1207" s="398">
        <v>22101</v>
      </c>
      <c r="B1207" s="400" t="s">
        <v>1762</v>
      </c>
      <c r="C1207" s="399">
        <f>SUM(C1208:C1217)</f>
        <v>3108</v>
      </c>
    </row>
    <row r="1208" spans="1:3" s="391" customFormat="1" ht="16.5" customHeight="1">
      <c r="A1208" s="398">
        <v>2210101</v>
      </c>
      <c r="B1208" s="398" t="s">
        <v>1763</v>
      </c>
      <c r="C1208" s="399">
        <v>0</v>
      </c>
    </row>
    <row r="1209" spans="1:3" s="391" customFormat="1" ht="16.5" customHeight="1">
      <c r="A1209" s="398">
        <v>2210102</v>
      </c>
      <c r="B1209" s="398" t="s">
        <v>1764</v>
      </c>
      <c r="C1209" s="399">
        <v>0</v>
      </c>
    </row>
    <row r="1210" spans="1:3" s="391" customFormat="1" ht="16.5" customHeight="1">
      <c r="A1210" s="398">
        <v>2210103</v>
      </c>
      <c r="B1210" s="398" t="s">
        <v>1765</v>
      </c>
      <c r="C1210" s="399">
        <v>0</v>
      </c>
    </row>
    <row r="1211" spans="1:3" s="391" customFormat="1" ht="16.5" customHeight="1">
      <c r="A1211" s="398">
        <v>2210104</v>
      </c>
      <c r="B1211" s="398" t="s">
        <v>1766</v>
      </c>
      <c r="C1211" s="399">
        <v>0</v>
      </c>
    </row>
    <row r="1212" spans="1:3" s="391" customFormat="1" ht="16.5" customHeight="1">
      <c r="A1212" s="398">
        <v>2210105</v>
      </c>
      <c r="B1212" s="398" t="s">
        <v>1767</v>
      </c>
      <c r="C1212" s="399">
        <v>417</v>
      </c>
    </row>
    <row r="1213" spans="1:3" s="391" customFormat="1" ht="16.5" customHeight="1">
      <c r="A1213" s="398">
        <v>2210106</v>
      </c>
      <c r="B1213" s="398" t="s">
        <v>1768</v>
      </c>
      <c r="C1213" s="399">
        <v>0</v>
      </c>
    </row>
    <row r="1214" spans="1:3" s="391" customFormat="1" ht="16.5" customHeight="1">
      <c r="A1214" s="398">
        <v>2210107</v>
      </c>
      <c r="B1214" s="398" t="s">
        <v>1769</v>
      </c>
      <c r="C1214" s="399">
        <v>0</v>
      </c>
    </row>
    <row r="1215" spans="1:3" s="391" customFormat="1" ht="16.5" customHeight="1">
      <c r="A1215" s="398">
        <v>2210108</v>
      </c>
      <c r="B1215" s="398" t="s">
        <v>1770</v>
      </c>
      <c r="C1215" s="399">
        <v>1929</v>
      </c>
    </row>
    <row r="1216" spans="1:3" s="391" customFormat="1" ht="16.5" customHeight="1">
      <c r="A1216" s="398">
        <v>2210109</v>
      </c>
      <c r="B1216" s="398" t="s">
        <v>1771</v>
      </c>
      <c r="C1216" s="399">
        <v>0</v>
      </c>
    </row>
    <row r="1217" spans="1:3" s="391" customFormat="1" ht="16.5" customHeight="1">
      <c r="A1217" s="398">
        <v>2210199</v>
      </c>
      <c r="B1217" s="398" t="s">
        <v>1772</v>
      </c>
      <c r="C1217" s="399">
        <v>762</v>
      </c>
    </row>
    <row r="1218" spans="1:3" s="391" customFormat="1" ht="16.5" customHeight="1">
      <c r="A1218" s="398">
        <v>22102</v>
      </c>
      <c r="B1218" s="400" t="s">
        <v>1773</v>
      </c>
      <c r="C1218" s="399">
        <f>SUM(C1219:C1221)</f>
        <v>3245</v>
      </c>
    </row>
    <row r="1219" spans="1:3" s="391" customFormat="1" ht="16.5" customHeight="1">
      <c r="A1219" s="398">
        <v>2210201</v>
      </c>
      <c r="B1219" s="398" t="s">
        <v>1774</v>
      </c>
      <c r="C1219" s="399">
        <v>3245</v>
      </c>
    </row>
    <row r="1220" spans="1:3" s="391" customFormat="1" ht="16.5" customHeight="1">
      <c r="A1220" s="398">
        <v>2210202</v>
      </c>
      <c r="B1220" s="398" t="s">
        <v>1775</v>
      </c>
      <c r="C1220" s="399">
        <v>0</v>
      </c>
    </row>
    <row r="1221" spans="1:3" s="391" customFormat="1" ht="16.5" customHeight="1">
      <c r="A1221" s="398">
        <v>2210203</v>
      </c>
      <c r="B1221" s="398" t="s">
        <v>1776</v>
      </c>
      <c r="C1221" s="399">
        <v>0</v>
      </c>
    </row>
    <row r="1222" spans="1:3" s="391" customFormat="1" ht="16.5" customHeight="1">
      <c r="A1222" s="398">
        <v>22103</v>
      </c>
      <c r="B1222" s="400" t="s">
        <v>1777</v>
      </c>
      <c r="C1222" s="399">
        <f>SUM(C1223:C1225)</f>
        <v>1115</v>
      </c>
    </row>
    <row r="1223" spans="1:3" s="391" customFormat="1" ht="16.5" customHeight="1">
      <c r="A1223" s="398">
        <v>2210301</v>
      </c>
      <c r="B1223" s="398" t="s">
        <v>1778</v>
      </c>
      <c r="C1223" s="399">
        <v>0</v>
      </c>
    </row>
    <row r="1224" spans="1:3" s="391" customFormat="1" ht="16.5" customHeight="1">
      <c r="A1224" s="398">
        <v>2210302</v>
      </c>
      <c r="B1224" s="398" t="s">
        <v>1779</v>
      </c>
      <c r="C1224" s="399">
        <v>0</v>
      </c>
    </row>
    <row r="1225" spans="1:3" s="391" customFormat="1" ht="16.5" customHeight="1">
      <c r="A1225" s="398">
        <v>2210399</v>
      </c>
      <c r="B1225" s="398" t="s">
        <v>1780</v>
      </c>
      <c r="C1225" s="399">
        <v>1115</v>
      </c>
    </row>
    <row r="1226" spans="1:3" s="391" customFormat="1" ht="16.5" customHeight="1">
      <c r="A1226" s="398">
        <v>222</v>
      </c>
      <c r="B1226" s="400" t="s">
        <v>1781</v>
      </c>
      <c r="C1226" s="399">
        <f>SUM(C1227,C1242,C1256,C1261,C1267)</f>
        <v>3197</v>
      </c>
    </row>
    <row r="1227" spans="1:3" s="391" customFormat="1" ht="16.5" customHeight="1">
      <c r="A1227" s="398">
        <v>22201</v>
      </c>
      <c r="B1227" s="400" t="s">
        <v>1782</v>
      </c>
      <c r="C1227" s="399">
        <f>SUM(C1228:C1241)</f>
        <v>0</v>
      </c>
    </row>
    <row r="1228" spans="1:3" s="391" customFormat="1" ht="16.5" customHeight="1">
      <c r="A1228" s="398">
        <v>2220101</v>
      </c>
      <c r="B1228" s="398" t="s">
        <v>841</v>
      </c>
      <c r="C1228" s="399">
        <v>0</v>
      </c>
    </row>
    <row r="1229" spans="1:3" s="391" customFormat="1" ht="16.5" customHeight="1">
      <c r="A1229" s="398">
        <v>2220102</v>
      </c>
      <c r="B1229" s="398" t="s">
        <v>842</v>
      </c>
      <c r="C1229" s="399">
        <v>0</v>
      </c>
    </row>
    <row r="1230" spans="1:3" s="391" customFormat="1" ht="16.5" customHeight="1">
      <c r="A1230" s="398">
        <v>2220103</v>
      </c>
      <c r="B1230" s="398" t="s">
        <v>843</v>
      </c>
      <c r="C1230" s="399">
        <v>0</v>
      </c>
    </row>
    <row r="1231" spans="1:3" s="391" customFormat="1" ht="16.5" customHeight="1">
      <c r="A1231" s="398">
        <v>2220104</v>
      </c>
      <c r="B1231" s="398" t="s">
        <v>1783</v>
      </c>
      <c r="C1231" s="399">
        <v>0</v>
      </c>
    </row>
    <row r="1232" spans="1:3" s="391" customFormat="1" ht="16.5" customHeight="1">
      <c r="A1232" s="398">
        <v>2220105</v>
      </c>
      <c r="B1232" s="398" t="s">
        <v>1784</v>
      </c>
      <c r="C1232" s="399">
        <v>0</v>
      </c>
    </row>
    <row r="1233" spans="1:3" s="391" customFormat="1" ht="16.5" customHeight="1">
      <c r="A1233" s="398">
        <v>2220106</v>
      </c>
      <c r="B1233" s="398" t="s">
        <v>1785</v>
      </c>
      <c r="C1233" s="399">
        <v>0</v>
      </c>
    </row>
    <row r="1234" spans="1:3" s="391" customFormat="1" ht="16.5" customHeight="1">
      <c r="A1234" s="398">
        <v>2220107</v>
      </c>
      <c r="B1234" s="398" t="s">
        <v>1786</v>
      </c>
      <c r="C1234" s="399">
        <v>0</v>
      </c>
    </row>
    <row r="1235" spans="1:3" s="391" customFormat="1" ht="16.5" customHeight="1">
      <c r="A1235" s="398">
        <v>2220112</v>
      </c>
      <c r="B1235" s="398" t="s">
        <v>1787</v>
      </c>
      <c r="C1235" s="399">
        <v>0</v>
      </c>
    </row>
    <row r="1236" spans="1:3" s="391" customFormat="1" ht="16.5" customHeight="1">
      <c r="A1236" s="398">
        <v>2220113</v>
      </c>
      <c r="B1236" s="398" t="s">
        <v>1788</v>
      </c>
      <c r="C1236" s="399">
        <v>0</v>
      </c>
    </row>
    <row r="1237" spans="1:3" s="391" customFormat="1" ht="16.5" customHeight="1">
      <c r="A1237" s="398">
        <v>2220114</v>
      </c>
      <c r="B1237" s="398" t="s">
        <v>1789</v>
      </c>
      <c r="C1237" s="399">
        <v>0</v>
      </c>
    </row>
    <row r="1238" spans="1:3" s="391" customFormat="1" ht="16.5" customHeight="1">
      <c r="A1238" s="398">
        <v>2220115</v>
      </c>
      <c r="B1238" s="398" t="s">
        <v>1790</v>
      </c>
      <c r="C1238" s="399">
        <v>0</v>
      </c>
    </row>
    <row r="1239" spans="1:3" s="391" customFormat="1" ht="16.5" customHeight="1">
      <c r="A1239" s="398">
        <v>2220118</v>
      </c>
      <c r="B1239" s="398" t="s">
        <v>1791</v>
      </c>
      <c r="C1239" s="399">
        <v>0</v>
      </c>
    </row>
    <row r="1240" spans="1:3" s="391" customFormat="1" ht="16.5" customHeight="1">
      <c r="A1240" s="398">
        <v>2220150</v>
      </c>
      <c r="B1240" s="398" t="s">
        <v>850</v>
      </c>
      <c r="C1240" s="399">
        <v>0</v>
      </c>
    </row>
    <row r="1241" spans="1:3" s="391" customFormat="1" ht="16.5" customHeight="1">
      <c r="A1241" s="398">
        <v>2220199</v>
      </c>
      <c r="B1241" s="398" t="s">
        <v>1792</v>
      </c>
      <c r="C1241" s="399">
        <v>0</v>
      </c>
    </row>
    <row r="1242" spans="1:3" s="391" customFormat="1" ht="16.5" customHeight="1">
      <c r="A1242" s="398">
        <v>22202</v>
      </c>
      <c r="B1242" s="400" t="s">
        <v>1793</v>
      </c>
      <c r="C1242" s="399">
        <f>SUM(C1243:C1255)</f>
        <v>0</v>
      </c>
    </row>
    <row r="1243" spans="1:3" s="391" customFormat="1" ht="16.5" customHeight="1">
      <c r="A1243" s="398">
        <v>2220201</v>
      </c>
      <c r="B1243" s="398" t="s">
        <v>841</v>
      </c>
      <c r="C1243" s="399">
        <v>0</v>
      </c>
    </row>
    <row r="1244" spans="1:3" s="391" customFormat="1" ht="16.5" customHeight="1">
      <c r="A1244" s="398">
        <v>2220202</v>
      </c>
      <c r="B1244" s="398" t="s">
        <v>842</v>
      </c>
      <c r="C1244" s="399">
        <v>0</v>
      </c>
    </row>
    <row r="1245" spans="1:3" s="391" customFormat="1" ht="16.5" customHeight="1">
      <c r="A1245" s="398">
        <v>2220203</v>
      </c>
      <c r="B1245" s="398" t="s">
        <v>843</v>
      </c>
      <c r="C1245" s="399">
        <v>0</v>
      </c>
    </row>
    <row r="1246" spans="1:3" s="391" customFormat="1" ht="16.5" customHeight="1">
      <c r="A1246" s="398">
        <v>2220204</v>
      </c>
      <c r="B1246" s="398" t="s">
        <v>1794</v>
      </c>
      <c r="C1246" s="399">
        <v>0</v>
      </c>
    </row>
    <row r="1247" spans="1:3" s="391" customFormat="1" ht="16.5" customHeight="1">
      <c r="A1247" s="398">
        <v>2220205</v>
      </c>
      <c r="B1247" s="398" t="s">
        <v>1795</v>
      </c>
      <c r="C1247" s="399">
        <v>0</v>
      </c>
    </row>
    <row r="1248" spans="1:3" s="391" customFormat="1" ht="16.5" customHeight="1">
      <c r="A1248" s="398">
        <v>2220206</v>
      </c>
      <c r="B1248" s="398" t="s">
        <v>1796</v>
      </c>
      <c r="C1248" s="399">
        <v>0</v>
      </c>
    </row>
    <row r="1249" spans="1:3" s="391" customFormat="1" ht="16.5" customHeight="1">
      <c r="A1249" s="398">
        <v>2220207</v>
      </c>
      <c r="B1249" s="398" t="s">
        <v>1797</v>
      </c>
      <c r="C1249" s="399">
        <v>0</v>
      </c>
    </row>
    <row r="1250" spans="1:3" s="391" customFormat="1" ht="16.5" customHeight="1">
      <c r="A1250" s="398">
        <v>2220209</v>
      </c>
      <c r="B1250" s="398" t="s">
        <v>1798</v>
      </c>
      <c r="C1250" s="399">
        <v>0</v>
      </c>
    </row>
    <row r="1251" spans="1:3" s="391" customFormat="1" ht="16.5" customHeight="1">
      <c r="A1251" s="398">
        <v>2220210</v>
      </c>
      <c r="B1251" s="398" t="s">
        <v>1799</v>
      </c>
      <c r="C1251" s="399">
        <v>0</v>
      </c>
    </row>
    <row r="1252" spans="1:3" s="391" customFormat="1" ht="16.5" customHeight="1">
      <c r="A1252" s="398">
        <v>2220211</v>
      </c>
      <c r="B1252" s="398" t="s">
        <v>1800</v>
      </c>
      <c r="C1252" s="399">
        <v>0</v>
      </c>
    </row>
    <row r="1253" spans="1:3" s="391" customFormat="1" ht="16.5" customHeight="1">
      <c r="A1253" s="398">
        <v>2220212</v>
      </c>
      <c r="B1253" s="398" t="s">
        <v>1801</v>
      </c>
      <c r="C1253" s="399">
        <v>0</v>
      </c>
    </row>
    <row r="1254" spans="1:3" s="391" customFormat="1" ht="16.5" customHeight="1">
      <c r="A1254" s="398">
        <v>2220250</v>
      </c>
      <c r="B1254" s="398" t="s">
        <v>850</v>
      </c>
      <c r="C1254" s="399">
        <v>0</v>
      </c>
    </row>
    <row r="1255" spans="1:3" s="391" customFormat="1" ht="16.5" customHeight="1">
      <c r="A1255" s="398">
        <v>2220299</v>
      </c>
      <c r="B1255" s="398" t="s">
        <v>1802</v>
      </c>
      <c r="C1255" s="399">
        <v>0</v>
      </c>
    </row>
    <row r="1256" spans="1:3" s="391" customFormat="1" ht="16.5" customHeight="1">
      <c r="A1256" s="398">
        <v>22203</v>
      </c>
      <c r="B1256" s="400" t="s">
        <v>1803</v>
      </c>
      <c r="C1256" s="399">
        <f>SUM(C1257:C1260)</f>
        <v>0</v>
      </c>
    </row>
    <row r="1257" spans="1:3" s="391" customFormat="1" ht="16.5" customHeight="1">
      <c r="A1257" s="398">
        <v>2220301</v>
      </c>
      <c r="B1257" s="398" t="s">
        <v>1804</v>
      </c>
      <c r="C1257" s="399">
        <v>0</v>
      </c>
    </row>
    <row r="1258" spans="1:3" s="391" customFormat="1" ht="16.5" customHeight="1">
      <c r="A1258" s="398">
        <v>2220303</v>
      </c>
      <c r="B1258" s="398" t="s">
        <v>1805</v>
      </c>
      <c r="C1258" s="399">
        <v>0</v>
      </c>
    </row>
    <row r="1259" spans="1:3" s="391" customFormat="1" ht="16.5" customHeight="1">
      <c r="A1259" s="398">
        <v>2220304</v>
      </c>
      <c r="B1259" s="398" t="s">
        <v>1806</v>
      </c>
      <c r="C1259" s="399">
        <v>0</v>
      </c>
    </row>
    <row r="1260" spans="1:3" s="391" customFormat="1" ht="16.5" customHeight="1">
      <c r="A1260" s="398">
        <v>2220399</v>
      </c>
      <c r="B1260" s="398" t="s">
        <v>1807</v>
      </c>
      <c r="C1260" s="399">
        <v>0</v>
      </c>
    </row>
    <row r="1261" spans="1:3" s="391" customFormat="1" ht="16.5" customHeight="1">
      <c r="A1261" s="398">
        <v>22204</v>
      </c>
      <c r="B1261" s="400" t="s">
        <v>1808</v>
      </c>
      <c r="C1261" s="399">
        <f>SUM(C1262:C1266)</f>
        <v>3197</v>
      </c>
    </row>
    <row r="1262" spans="1:3" s="391" customFormat="1" ht="16.5" customHeight="1">
      <c r="A1262" s="398">
        <v>2220401</v>
      </c>
      <c r="B1262" s="398" t="s">
        <v>1809</v>
      </c>
      <c r="C1262" s="399">
        <v>2</v>
      </c>
    </row>
    <row r="1263" spans="1:3" s="391" customFormat="1" ht="16.5" customHeight="1">
      <c r="A1263" s="398">
        <v>2220402</v>
      </c>
      <c r="B1263" s="398" t="s">
        <v>1810</v>
      </c>
      <c r="C1263" s="399">
        <v>0</v>
      </c>
    </row>
    <row r="1264" spans="1:3" s="391" customFormat="1" ht="16.5" customHeight="1">
      <c r="A1264" s="398">
        <v>2220403</v>
      </c>
      <c r="B1264" s="398" t="s">
        <v>1811</v>
      </c>
      <c r="C1264" s="399">
        <v>0</v>
      </c>
    </row>
    <row r="1265" spans="1:3" s="391" customFormat="1" ht="16.5" customHeight="1">
      <c r="A1265" s="398">
        <v>2220404</v>
      </c>
      <c r="B1265" s="398" t="s">
        <v>1812</v>
      </c>
      <c r="C1265" s="399">
        <v>0</v>
      </c>
    </row>
    <row r="1266" spans="1:3" s="391" customFormat="1" ht="16.5" customHeight="1">
      <c r="A1266" s="398">
        <v>2220499</v>
      </c>
      <c r="B1266" s="398" t="s">
        <v>1813</v>
      </c>
      <c r="C1266" s="399">
        <v>3195</v>
      </c>
    </row>
    <row r="1267" spans="1:3" s="391" customFormat="1" ht="16.5" customHeight="1">
      <c r="A1267" s="398">
        <v>22205</v>
      </c>
      <c r="B1267" s="400" t="s">
        <v>1814</v>
      </c>
      <c r="C1267" s="399">
        <f>SUM(C1268:C1279)</f>
        <v>0</v>
      </c>
    </row>
    <row r="1268" spans="1:3" s="391" customFormat="1" ht="16.5" customHeight="1">
      <c r="A1268" s="398">
        <v>2220501</v>
      </c>
      <c r="B1268" s="398" t="s">
        <v>1815</v>
      </c>
      <c r="C1268" s="399">
        <v>0</v>
      </c>
    </row>
    <row r="1269" spans="1:3" s="391" customFormat="1" ht="16.5" customHeight="1">
      <c r="A1269" s="398">
        <v>2220502</v>
      </c>
      <c r="B1269" s="398" t="s">
        <v>1816</v>
      </c>
      <c r="C1269" s="399">
        <v>0</v>
      </c>
    </row>
    <row r="1270" spans="1:3" s="391" customFormat="1" ht="16.5" customHeight="1">
      <c r="A1270" s="398">
        <v>2220503</v>
      </c>
      <c r="B1270" s="398" t="s">
        <v>1817</v>
      </c>
      <c r="C1270" s="399">
        <v>0</v>
      </c>
    </row>
    <row r="1271" spans="1:3" s="391" customFormat="1" ht="16.5" customHeight="1">
      <c r="A1271" s="398">
        <v>2220504</v>
      </c>
      <c r="B1271" s="398" t="s">
        <v>1818</v>
      </c>
      <c r="C1271" s="399">
        <v>0</v>
      </c>
    </row>
    <row r="1272" spans="1:3" s="391" customFormat="1" ht="16.5" customHeight="1">
      <c r="A1272" s="398">
        <v>2220505</v>
      </c>
      <c r="B1272" s="398" t="s">
        <v>1819</v>
      </c>
      <c r="C1272" s="399">
        <v>0</v>
      </c>
    </row>
    <row r="1273" spans="1:3" s="391" customFormat="1" ht="16.5" customHeight="1">
      <c r="A1273" s="398">
        <v>2220506</v>
      </c>
      <c r="B1273" s="398" t="s">
        <v>1820</v>
      </c>
      <c r="C1273" s="399">
        <v>0</v>
      </c>
    </row>
    <row r="1274" spans="1:3" s="391" customFormat="1" ht="16.5" customHeight="1">
      <c r="A1274" s="398">
        <v>2220507</v>
      </c>
      <c r="B1274" s="398" t="s">
        <v>1821</v>
      </c>
      <c r="C1274" s="399">
        <v>0</v>
      </c>
    </row>
    <row r="1275" spans="1:3" s="391" customFormat="1" ht="16.5" customHeight="1">
      <c r="A1275" s="398">
        <v>2220508</v>
      </c>
      <c r="B1275" s="398" t="s">
        <v>1822</v>
      </c>
      <c r="C1275" s="399">
        <v>0</v>
      </c>
    </row>
    <row r="1276" spans="1:3" s="391" customFormat="1" ht="16.5" customHeight="1">
      <c r="A1276" s="398">
        <v>2220509</v>
      </c>
      <c r="B1276" s="398" t="s">
        <v>1823</v>
      </c>
      <c r="C1276" s="399">
        <v>0</v>
      </c>
    </row>
    <row r="1277" spans="1:3" s="391" customFormat="1" ht="16.5" customHeight="1">
      <c r="A1277" s="398">
        <v>2220510</v>
      </c>
      <c r="B1277" s="398" t="s">
        <v>1824</v>
      </c>
      <c r="C1277" s="399">
        <v>0</v>
      </c>
    </row>
    <row r="1278" spans="1:3" s="391" customFormat="1" ht="16.5" customHeight="1">
      <c r="A1278" s="398">
        <v>2220511</v>
      </c>
      <c r="B1278" s="398" t="s">
        <v>1825</v>
      </c>
      <c r="C1278" s="399">
        <v>0</v>
      </c>
    </row>
    <row r="1279" spans="1:3" s="391" customFormat="1" ht="16.5" customHeight="1">
      <c r="A1279" s="398">
        <v>2220599</v>
      </c>
      <c r="B1279" s="398" t="s">
        <v>1826</v>
      </c>
      <c r="C1279" s="399">
        <v>0</v>
      </c>
    </row>
    <row r="1280" spans="1:3" s="391" customFormat="1" ht="16.5" customHeight="1">
      <c r="A1280" s="398">
        <v>224</v>
      </c>
      <c r="B1280" s="400" t="s">
        <v>1827</v>
      </c>
      <c r="C1280" s="399">
        <f>SUM(C1281,C1293,C1299,C1305,C1313,C1326,C1330,C1336)</f>
        <v>2283</v>
      </c>
    </row>
    <row r="1281" spans="1:3" s="391" customFormat="1" ht="16.5" customHeight="1">
      <c r="A1281" s="398">
        <v>22401</v>
      </c>
      <c r="B1281" s="400" t="s">
        <v>1828</v>
      </c>
      <c r="C1281" s="399">
        <f>SUM(C1282:C1292)</f>
        <v>1265</v>
      </c>
    </row>
    <row r="1282" spans="1:3" s="391" customFormat="1" ht="16.5" customHeight="1">
      <c r="A1282" s="398">
        <v>2240101</v>
      </c>
      <c r="B1282" s="398" t="s">
        <v>841</v>
      </c>
      <c r="C1282" s="399">
        <v>469</v>
      </c>
    </row>
    <row r="1283" spans="1:3" s="391" customFormat="1" ht="16.5" customHeight="1">
      <c r="A1283" s="398">
        <v>2240102</v>
      </c>
      <c r="B1283" s="398" t="s">
        <v>842</v>
      </c>
      <c r="C1283" s="399">
        <v>1</v>
      </c>
    </row>
    <row r="1284" spans="1:3" s="391" customFormat="1" ht="16.5" customHeight="1">
      <c r="A1284" s="398">
        <v>2240103</v>
      </c>
      <c r="B1284" s="398" t="s">
        <v>843</v>
      </c>
      <c r="C1284" s="399">
        <v>0</v>
      </c>
    </row>
    <row r="1285" spans="1:3" s="391" customFormat="1" ht="16.5" customHeight="1">
      <c r="A1285" s="398">
        <v>2240104</v>
      </c>
      <c r="B1285" s="398" t="s">
        <v>1829</v>
      </c>
      <c r="C1285" s="399">
        <v>0</v>
      </c>
    </row>
    <row r="1286" spans="1:3" s="391" customFormat="1" ht="16.5" customHeight="1">
      <c r="A1286" s="398">
        <v>2240105</v>
      </c>
      <c r="B1286" s="398" t="s">
        <v>1830</v>
      </c>
      <c r="C1286" s="399">
        <v>0</v>
      </c>
    </row>
    <row r="1287" spans="1:3" s="391" customFormat="1" ht="16.5" customHeight="1">
      <c r="A1287" s="398">
        <v>2240106</v>
      </c>
      <c r="B1287" s="398" t="s">
        <v>1831</v>
      </c>
      <c r="C1287" s="399">
        <v>55</v>
      </c>
    </row>
    <row r="1288" spans="1:3" s="391" customFormat="1" ht="16.5" customHeight="1">
      <c r="A1288" s="398">
        <v>2240107</v>
      </c>
      <c r="B1288" s="398" t="s">
        <v>1832</v>
      </c>
      <c r="C1288" s="399">
        <v>0</v>
      </c>
    </row>
    <row r="1289" spans="1:3" s="391" customFormat="1" ht="16.5" customHeight="1">
      <c r="A1289" s="398">
        <v>2240108</v>
      </c>
      <c r="B1289" s="398" t="s">
        <v>1833</v>
      </c>
      <c r="C1289" s="399">
        <v>190</v>
      </c>
    </row>
    <row r="1290" spans="1:3" s="391" customFormat="1" ht="16.5" customHeight="1">
      <c r="A1290" s="398">
        <v>2240109</v>
      </c>
      <c r="B1290" s="398" t="s">
        <v>1834</v>
      </c>
      <c r="C1290" s="399">
        <v>0</v>
      </c>
    </row>
    <row r="1291" spans="1:3" s="391" customFormat="1" ht="16.5" customHeight="1">
      <c r="A1291" s="398">
        <v>2240150</v>
      </c>
      <c r="B1291" s="398" t="s">
        <v>850</v>
      </c>
      <c r="C1291" s="399">
        <v>0</v>
      </c>
    </row>
    <row r="1292" spans="1:3" s="391" customFormat="1" ht="16.5" customHeight="1">
      <c r="A1292" s="398">
        <v>2240199</v>
      </c>
      <c r="B1292" s="398" t="s">
        <v>1835</v>
      </c>
      <c r="C1292" s="399">
        <v>550</v>
      </c>
    </row>
    <row r="1293" spans="1:3" s="391" customFormat="1" ht="16.5" customHeight="1">
      <c r="A1293" s="398">
        <v>22402</v>
      </c>
      <c r="B1293" s="400" t="s">
        <v>1836</v>
      </c>
      <c r="C1293" s="399">
        <f>SUM(C1294:C1298)</f>
        <v>0</v>
      </c>
    </row>
    <row r="1294" spans="1:3" s="391" customFormat="1" ht="16.5" customHeight="1">
      <c r="A1294" s="398">
        <v>2240201</v>
      </c>
      <c r="B1294" s="398" t="s">
        <v>841</v>
      </c>
      <c r="C1294" s="399">
        <v>0</v>
      </c>
    </row>
    <row r="1295" spans="1:3" s="391" customFormat="1" ht="16.5" customHeight="1">
      <c r="A1295" s="398">
        <v>2240202</v>
      </c>
      <c r="B1295" s="398" t="s">
        <v>842</v>
      </c>
      <c r="C1295" s="399">
        <v>0</v>
      </c>
    </row>
    <row r="1296" spans="1:3" s="391" customFormat="1" ht="16.5" customHeight="1">
      <c r="A1296" s="398">
        <v>2240203</v>
      </c>
      <c r="B1296" s="398" t="s">
        <v>843</v>
      </c>
      <c r="C1296" s="399">
        <v>0</v>
      </c>
    </row>
    <row r="1297" spans="1:3" s="391" customFormat="1" ht="16.5" customHeight="1">
      <c r="A1297" s="398">
        <v>2240204</v>
      </c>
      <c r="B1297" s="398" t="s">
        <v>1837</v>
      </c>
      <c r="C1297" s="399">
        <v>0</v>
      </c>
    </row>
    <row r="1298" spans="1:3" s="391" customFormat="1" ht="16.5" customHeight="1">
      <c r="A1298" s="398">
        <v>2240299</v>
      </c>
      <c r="B1298" s="398" t="s">
        <v>1838</v>
      </c>
      <c r="C1298" s="399">
        <v>0</v>
      </c>
    </row>
    <row r="1299" spans="1:3" s="391" customFormat="1" ht="16.5" customHeight="1">
      <c r="A1299" s="398">
        <v>22403</v>
      </c>
      <c r="B1299" s="400" t="s">
        <v>1839</v>
      </c>
      <c r="C1299" s="399">
        <f>SUM(C1300:C1304)</f>
        <v>0</v>
      </c>
    </row>
    <row r="1300" spans="1:3" s="391" customFormat="1" ht="16.5" customHeight="1">
      <c r="A1300" s="398">
        <v>2240301</v>
      </c>
      <c r="B1300" s="398" t="s">
        <v>841</v>
      </c>
      <c r="C1300" s="399">
        <v>0</v>
      </c>
    </row>
    <row r="1301" spans="1:3" s="391" customFormat="1" ht="16.5" customHeight="1">
      <c r="A1301" s="398">
        <v>2240302</v>
      </c>
      <c r="B1301" s="398" t="s">
        <v>842</v>
      </c>
      <c r="C1301" s="399">
        <v>0</v>
      </c>
    </row>
    <row r="1302" spans="1:3" s="391" customFormat="1" ht="16.5" customHeight="1">
      <c r="A1302" s="398">
        <v>2240303</v>
      </c>
      <c r="B1302" s="398" t="s">
        <v>843</v>
      </c>
      <c r="C1302" s="399">
        <v>0</v>
      </c>
    </row>
    <row r="1303" spans="1:3" s="391" customFormat="1" ht="16.5" customHeight="1">
      <c r="A1303" s="398">
        <v>2240304</v>
      </c>
      <c r="B1303" s="398" t="s">
        <v>1840</v>
      </c>
      <c r="C1303" s="399">
        <v>0</v>
      </c>
    </row>
    <row r="1304" spans="1:3" s="391" customFormat="1" ht="16.5" customHeight="1">
      <c r="A1304" s="398">
        <v>2240399</v>
      </c>
      <c r="B1304" s="398" t="s">
        <v>1841</v>
      </c>
      <c r="C1304" s="399">
        <v>0</v>
      </c>
    </row>
    <row r="1305" spans="1:3" s="391" customFormat="1" ht="16.5" customHeight="1">
      <c r="A1305" s="398">
        <v>22404</v>
      </c>
      <c r="B1305" s="400" t="s">
        <v>1842</v>
      </c>
      <c r="C1305" s="399">
        <f>SUM(C1306:C1312)</f>
        <v>0</v>
      </c>
    </row>
    <row r="1306" spans="1:3" s="391" customFormat="1" ht="16.5" customHeight="1">
      <c r="A1306" s="398">
        <v>2240401</v>
      </c>
      <c r="B1306" s="398" t="s">
        <v>841</v>
      </c>
      <c r="C1306" s="399">
        <v>0</v>
      </c>
    </row>
    <row r="1307" spans="1:3" s="391" customFormat="1" ht="16.5" customHeight="1">
      <c r="A1307" s="398">
        <v>2240402</v>
      </c>
      <c r="B1307" s="398" t="s">
        <v>842</v>
      </c>
      <c r="C1307" s="399">
        <v>0</v>
      </c>
    </row>
    <row r="1308" spans="1:3" s="391" customFormat="1" ht="16.5" customHeight="1">
      <c r="A1308" s="398">
        <v>2240403</v>
      </c>
      <c r="B1308" s="398" t="s">
        <v>843</v>
      </c>
      <c r="C1308" s="399">
        <v>0</v>
      </c>
    </row>
    <row r="1309" spans="1:3" s="391" customFormat="1" ht="16.5" customHeight="1">
      <c r="A1309" s="398">
        <v>2240404</v>
      </c>
      <c r="B1309" s="398" t="s">
        <v>1843</v>
      </c>
      <c r="C1309" s="399">
        <v>0</v>
      </c>
    </row>
    <row r="1310" spans="1:3" s="391" customFormat="1" ht="16.5" customHeight="1">
      <c r="A1310" s="398">
        <v>2240405</v>
      </c>
      <c r="B1310" s="398" t="s">
        <v>1844</v>
      </c>
      <c r="C1310" s="399">
        <v>0</v>
      </c>
    </row>
    <row r="1311" spans="1:3" s="391" customFormat="1" ht="16.5" customHeight="1">
      <c r="A1311" s="398">
        <v>2240450</v>
      </c>
      <c r="B1311" s="398" t="s">
        <v>850</v>
      </c>
      <c r="C1311" s="399">
        <v>0</v>
      </c>
    </row>
    <row r="1312" spans="1:3" s="391" customFormat="1" ht="16.5" customHeight="1">
      <c r="A1312" s="398">
        <v>2240499</v>
      </c>
      <c r="B1312" s="398" t="s">
        <v>1845</v>
      </c>
      <c r="C1312" s="399">
        <v>0</v>
      </c>
    </row>
    <row r="1313" spans="1:3" s="391" customFormat="1" ht="16.5" customHeight="1">
      <c r="A1313" s="398">
        <v>22405</v>
      </c>
      <c r="B1313" s="400" t="s">
        <v>1846</v>
      </c>
      <c r="C1313" s="399">
        <f>SUM(C1314:C1325)</f>
        <v>0</v>
      </c>
    </row>
    <row r="1314" spans="1:3" s="391" customFormat="1" ht="16.5" customHeight="1">
      <c r="A1314" s="398">
        <v>2240501</v>
      </c>
      <c r="B1314" s="398" t="s">
        <v>841</v>
      </c>
      <c r="C1314" s="399">
        <v>0</v>
      </c>
    </row>
    <row r="1315" spans="1:3" s="391" customFormat="1" ht="16.5" customHeight="1">
      <c r="A1315" s="398">
        <v>2240502</v>
      </c>
      <c r="B1315" s="398" t="s">
        <v>842</v>
      </c>
      <c r="C1315" s="399">
        <v>0</v>
      </c>
    </row>
    <row r="1316" spans="1:3" s="391" customFormat="1" ht="16.5" customHeight="1">
      <c r="A1316" s="398">
        <v>2240503</v>
      </c>
      <c r="B1316" s="398" t="s">
        <v>843</v>
      </c>
      <c r="C1316" s="399">
        <v>0</v>
      </c>
    </row>
    <row r="1317" spans="1:3" s="391" customFormat="1" ht="16.5" customHeight="1">
      <c r="A1317" s="398">
        <v>2240504</v>
      </c>
      <c r="B1317" s="398" t="s">
        <v>1847</v>
      </c>
      <c r="C1317" s="399">
        <v>0</v>
      </c>
    </row>
    <row r="1318" spans="1:3" s="391" customFormat="1" ht="16.5" customHeight="1">
      <c r="A1318" s="398">
        <v>2240505</v>
      </c>
      <c r="B1318" s="398" t="s">
        <v>1848</v>
      </c>
      <c r="C1318" s="399">
        <v>0</v>
      </c>
    </row>
    <row r="1319" spans="1:3" s="391" customFormat="1" ht="16.5" customHeight="1">
      <c r="A1319" s="398">
        <v>2240506</v>
      </c>
      <c r="B1319" s="398" t="s">
        <v>1849</v>
      </c>
      <c r="C1319" s="399">
        <v>0</v>
      </c>
    </row>
    <row r="1320" spans="1:3" s="391" customFormat="1" ht="16.5" customHeight="1">
      <c r="A1320" s="398">
        <v>2240507</v>
      </c>
      <c r="B1320" s="398" t="s">
        <v>1850</v>
      </c>
      <c r="C1320" s="399">
        <v>0</v>
      </c>
    </row>
    <row r="1321" spans="1:3" s="391" customFormat="1" ht="16.5" customHeight="1">
      <c r="A1321" s="398">
        <v>2240508</v>
      </c>
      <c r="B1321" s="398" t="s">
        <v>1851</v>
      </c>
      <c r="C1321" s="399">
        <v>0</v>
      </c>
    </row>
    <row r="1322" spans="1:3" s="391" customFormat="1" ht="16.5" customHeight="1">
      <c r="A1322" s="398">
        <v>2240509</v>
      </c>
      <c r="B1322" s="398" t="s">
        <v>1852</v>
      </c>
      <c r="C1322" s="399">
        <v>0</v>
      </c>
    </row>
    <row r="1323" spans="1:3" s="391" customFormat="1" ht="16.5" customHeight="1">
      <c r="A1323" s="398">
        <v>2240510</v>
      </c>
      <c r="B1323" s="398" t="s">
        <v>1853</v>
      </c>
      <c r="C1323" s="399">
        <v>0</v>
      </c>
    </row>
    <row r="1324" spans="1:3" s="391" customFormat="1" ht="16.5" customHeight="1">
      <c r="A1324" s="398">
        <v>2240550</v>
      </c>
      <c r="B1324" s="398" t="s">
        <v>1854</v>
      </c>
      <c r="C1324" s="399">
        <v>0</v>
      </c>
    </row>
    <row r="1325" spans="1:3" s="391" customFormat="1" ht="16.5" customHeight="1">
      <c r="A1325" s="398">
        <v>2240599</v>
      </c>
      <c r="B1325" s="398" t="s">
        <v>1855</v>
      </c>
      <c r="C1325" s="399">
        <v>0</v>
      </c>
    </row>
    <row r="1326" spans="1:3" s="391" customFormat="1" ht="16.5" customHeight="1">
      <c r="A1326" s="398">
        <v>22406</v>
      </c>
      <c r="B1326" s="400" t="s">
        <v>1856</v>
      </c>
      <c r="C1326" s="399">
        <f>SUM(C1327:C1329)</f>
        <v>881</v>
      </c>
    </row>
    <row r="1327" spans="1:3" s="391" customFormat="1" ht="16.5" customHeight="1">
      <c r="A1327" s="398">
        <v>2240601</v>
      </c>
      <c r="B1327" s="398" t="s">
        <v>1857</v>
      </c>
      <c r="C1327" s="399">
        <v>628</v>
      </c>
    </row>
    <row r="1328" spans="1:3" s="391" customFormat="1" ht="16.5" customHeight="1">
      <c r="A1328" s="398">
        <v>2240602</v>
      </c>
      <c r="B1328" s="398" t="s">
        <v>1858</v>
      </c>
      <c r="C1328" s="399">
        <v>0</v>
      </c>
    </row>
    <row r="1329" spans="1:3" s="391" customFormat="1" ht="16.5" customHeight="1">
      <c r="A1329" s="398">
        <v>2240699</v>
      </c>
      <c r="B1329" s="398" t="s">
        <v>1859</v>
      </c>
      <c r="C1329" s="399">
        <v>253</v>
      </c>
    </row>
    <row r="1330" spans="1:3" s="391" customFormat="1" ht="16.5" customHeight="1">
      <c r="A1330" s="398">
        <v>22407</v>
      </c>
      <c r="B1330" s="400" t="s">
        <v>1860</v>
      </c>
      <c r="C1330" s="399">
        <f>SUM(C1331:C1335)</f>
        <v>87</v>
      </c>
    </row>
    <row r="1331" spans="1:3" s="391" customFormat="1" ht="16.5" customHeight="1">
      <c r="A1331" s="398">
        <v>2240701</v>
      </c>
      <c r="B1331" s="398" t="s">
        <v>1861</v>
      </c>
      <c r="C1331" s="399">
        <v>37</v>
      </c>
    </row>
    <row r="1332" spans="1:3" s="391" customFormat="1" ht="16.5" customHeight="1">
      <c r="A1332" s="398">
        <v>2240702</v>
      </c>
      <c r="B1332" s="398" t="s">
        <v>1862</v>
      </c>
      <c r="C1332" s="399">
        <v>0</v>
      </c>
    </row>
    <row r="1333" spans="1:3" s="391" customFormat="1" ht="16.5" customHeight="1">
      <c r="A1333" s="398">
        <v>2240703</v>
      </c>
      <c r="B1333" s="398" t="s">
        <v>1863</v>
      </c>
      <c r="C1333" s="399">
        <v>50</v>
      </c>
    </row>
    <row r="1334" spans="1:3" s="391" customFormat="1" ht="16.5" customHeight="1">
      <c r="A1334" s="398">
        <v>2240704</v>
      </c>
      <c r="B1334" s="398" t="s">
        <v>1864</v>
      </c>
      <c r="C1334" s="399">
        <v>0</v>
      </c>
    </row>
    <row r="1335" spans="1:3" s="391" customFormat="1" ht="16.5" customHeight="1">
      <c r="A1335" s="398">
        <v>2240799</v>
      </c>
      <c r="B1335" s="398" t="s">
        <v>1865</v>
      </c>
      <c r="C1335" s="399">
        <v>0</v>
      </c>
    </row>
    <row r="1336" spans="1:3" s="391" customFormat="1" ht="16.5" customHeight="1">
      <c r="A1336" s="398">
        <v>22499</v>
      </c>
      <c r="B1336" s="400" t="s">
        <v>1866</v>
      </c>
      <c r="C1336" s="399">
        <v>50</v>
      </c>
    </row>
    <row r="1337" spans="1:3" s="391" customFormat="1" ht="16.5" customHeight="1">
      <c r="A1337" s="398">
        <v>229</v>
      </c>
      <c r="B1337" s="400" t="s">
        <v>1867</v>
      </c>
      <c r="C1337" s="399">
        <f>C1338</f>
        <v>215</v>
      </c>
    </row>
    <row r="1338" spans="1:3" s="391" customFormat="1" ht="16.5" customHeight="1">
      <c r="A1338" s="398">
        <v>22999</v>
      </c>
      <c r="B1338" s="400" t="s">
        <v>1868</v>
      </c>
      <c r="C1338" s="399">
        <f>C1339</f>
        <v>215</v>
      </c>
    </row>
    <row r="1339" spans="1:3" s="391" customFormat="1" ht="16.5" customHeight="1">
      <c r="A1339" s="398">
        <v>2299901</v>
      </c>
      <c r="B1339" s="398" t="s">
        <v>1869</v>
      </c>
      <c r="C1339" s="399">
        <v>215</v>
      </c>
    </row>
    <row r="1340" spans="1:3" s="391" customFormat="1" ht="16.5" customHeight="1">
      <c r="A1340" s="398">
        <v>232</v>
      </c>
      <c r="B1340" s="400" t="s">
        <v>1870</v>
      </c>
      <c r="C1340" s="399">
        <f>SUM(C1341,C1342,C1343)</f>
        <v>7829</v>
      </c>
    </row>
    <row r="1341" spans="1:3" s="391" customFormat="1" ht="16.5" customHeight="1">
      <c r="A1341" s="398">
        <v>23201</v>
      </c>
      <c r="B1341" s="400" t="s">
        <v>1871</v>
      </c>
      <c r="C1341" s="399">
        <v>0</v>
      </c>
    </row>
    <row r="1342" spans="1:3" s="391" customFormat="1" ht="16.5" customHeight="1">
      <c r="A1342" s="398">
        <v>23202</v>
      </c>
      <c r="B1342" s="400" t="s">
        <v>1872</v>
      </c>
      <c r="C1342" s="399">
        <v>0</v>
      </c>
    </row>
    <row r="1343" spans="1:3" s="391" customFormat="1" ht="16.5" customHeight="1">
      <c r="A1343" s="398">
        <v>23203</v>
      </c>
      <c r="B1343" s="400" t="s">
        <v>1873</v>
      </c>
      <c r="C1343" s="399">
        <f>SUM(C1344:C1347)</f>
        <v>7829</v>
      </c>
    </row>
    <row r="1344" spans="1:3" s="391" customFormat="1" ht="17.25" customHeight="1">
      <c r="A1344" s="398">
        <v>2320301</v>
      </c>
      <c r="B1344" s="398" t="s">
        <v>1874</v>
      </c>
      <c r="C1344" s="399">
        <v>7829</v>
      </c>
    </row>
    <row r="1345" spans="1:3" s="391" customFormat="1" ht="16.5" customHeight="1">
      <c r="A1345" s="398">
        <v>2320302</v>
      </c>
      <c r="B1345" s="398" t="s">
        <v>1875</v>
      </c>
      <c r="C1345" s="399">
        <v>0</v>
      </c>
    </row>
    <row r="1346" spans="1:3" s="391" customFormat="1" ht="16.5" customHeight="1">
      <c r="A1346" s="398">
        <v>2320303</v>
      </c>
      <c r="B1346" s="398" t="s">
        <v>1876</v>
      </c>
      <c r="C1346" s="399">
        <v>0</v>
      </c>
    </row>
    <row r="1347" spans="1:3" s="391" customFormat="1" ht="16.5" customHeight="1">
      <c r="A1347" s="398">
        <v>2320304</v>
      </c>
      <c r="B1347" s="398" t="s">
        <v>1877</v>
      </c>
      <c r="C1347" s="399">
        <v>0</v>
      </c>
    </row>
    <row r="1348" spans="1:3" s="391" customFormat="1" ht="16.5" customHeight="1">
      <c r="A1348" s="398">
        <v>233</v>
      </c>
      <c r="B1348" s="400" t="s">
        <v>1878</v>
      </c>
      <c r="C1348" s="399">
        <f>C1349+C1350+C1351</f>
        <v>34</v>
      </c>
    </row>
    <row r="1349" spans="1:3" s="391" customFormat="1" ht="16.5" customHeight="1">
      <c r="A1349" s="398">
        <v>23301</v>
      </c>
      <c r="B1349" s="400" t="s">
        <v>1879</v>
      </c>
      <c r="C1349" s="399">
        <v>0</v>
      </c>
    </row>
    <row r="1350" spans="1:3" s="391" customFormat="1" ht="16.5" customHeight="1">
      <c r="A1350" s="398">
        <v>23302</v>
      </c>
      <c r="B1350" s="400" t="s">
        <v>1880</v>
      </c>
      <c r="C1350" s="399">
        <v>0</v>
      </c>
    </row>
    <row r="1351" spans="1:3" s="391" customFormat="1" ht="16.5" customHeight="1">
      <c r="A1351" s="398">
        <v>23303</v>
      </c>
      <c r="B1351" s="400" t="s">
        <v>1881</v>
      </c>
      <c r="C1351" s="399">
        <v>34</v>
      </c>
    </row>
  </sheetData>
  <sheetProtection/>
  <mergeCells count="2">
    <mergeCell ref="A2:C2"/>
    <mergeCell ref="A3:C3"/>
  </mergeCells>
  <printOptions gridLines="1"/>
  <pageMargins left="0.75" right="0.75" top="1" bottom="1" header="0" footer="0"/>
  <pageSetup orientation="portrait"/>
  <headerFooter scaleWithDoc="0" alignWithMargins="0">
    <oddFooter>&amp;C第 &amp;P 页</oddFooter>
  </headerFooter>
</worksheet>
</file>

<file path=xl/worksheets/sheet7.xml><?xml version="1.0" encoding="utf-8"?>
<worksheet xmlns="http://schemas.openxmlformats.org/spreadsheetml/2006/main" xmlns:r="http://schemas.openxmlformats.org/officeDocument/2006/relationships">
  <sheetPr>
    <tabColor indexed="11"/>
  </sheetPr>
  <dimension ref="A1:F29"/>
  <sheetViews>
    <sheetView showZeros="0" zoomScaleSheetLayoutView="100" workbookViewId="0" topLeftCell="A1">
      <selection activeCell="I12" sqref="I12"/>
    </sheetView>
  </sheetViews>
  <sheetFormatPr defaultColWidth="9.00390625" defaultRowHeight="14.25"/>
  <cols>
    <col min="1" max="1" width="31.75390625" style="0" customWidth="1"/>
    <col min="5" max="5" width="10.25390625" style="328" customWidth="1"/>
  </cols>
  <sheetData>
    <row r="1" ht="14.25">
      <c r="A1" t="s">
        <v>1882</v>
      </c>
    </row>
    <row r="2" spans="1:6" ht="37.5" customHeight="1">
      <c r="A2" s="329" t="s">
        <v>1883</v>
      </c>
      <c r="B2" s="329"/>
      <c r="C2" s="329"/>
      <c r="D2" s="329"/>
      <c r="E2" s="329"/>
      <c r="F2" s="329"/>
    </row>
    <row r="3" spans="5:6" ht="15">
      <c r="E3" s="361" t="s">
        <v>2</v>
      </c>
      <c r="F3" s="361"/>
    </row>
    <row r="4" spans="1:6" s="346" customFormat="1" ht="22.5" customHeight="1">
      <c r="A4" s="378" t="s">
        <v>1884</v>
      </c>
      <c r="B4" s="379" t="s">
        <v>4</v>
      </c>
      <c r="C4" s="380" t="s">
        <v>1885</v>
      </c>
      <c r="D4" s="380" t="s">
        <v>806</v>
      </c>
      <c r="E4" s="381" t="s">
        <v>8</v>
      </c>
      <c r="F4" s="380" t="s">
        <v>1886</v>
      </c>
    </row>
    <row r="5" spans="1:6" s="346" customFormat="1" ht="21.75" customHeight="1">
      <c r="A5" s="382" t="s">
        <v>1887</v>
      </c>
      <c r="B5" s="383">
        <f>SUM(B6:B26)</f>
        <v>20761</v>
      </c>
      <c r="C5" s="383">
        <f>SUM(C6:C26)</f>
        <v>18273</v>
      </c>
      <c r="D5" s="383">
        <f>SUM(D6:D26)</f>
        <v>19773</v>
      </c>
      <c r="E5" s="384">
        <f>(C5-D5)/D5*100</f>
        <v>-7.586102260658474</v>
      </c>
      <c r="F5" s="383"/>
    </row>
    <row r="6" spans="1:6" ht="15">
      <c r="A6" s="368" t="s">
        <v>1888</v>
      </c>
      <c r="B6" s="385"/>
      <c r="C6" s="385"/>
      <c r="D6" s="385"/>
      <c r="E6" s="386"/>
      <c r="F6" s="385"/>
    </row>
    <row r="7" spans="1:6" ht="15">
      <c r="A7" s="368" t="s">
        <v>1889</v>
      </c>
      <c r="B7" s="385"/>
      <c r="C7" s="385"/>
      <c r="D7" s="385"/>
      <c r="E7" s="386"/>
      <c r="F7" s="385"/>
    </row>
    <row r="8" spans="1:6" ht="15">
      <c r="A8" s="368" t="s">
        <v>1890</v>
      </c>
      <c r="B8" s="385"/>
      <c r="C8" s="385"/>
      <c r="D8" s="385"/>
      <c r="E8" s="386"/>
      <c r="F8" s="385"/>
    </row>
    <row r="9" spans="1:6" ht="15">
      <c r="A9" s="368" t="s">
        <v>1891</v>
      </c>
      <c r="B9" s="385"/>
      <c r="C9" s="385"/>
      <c r="D9" s="385"/>
      <c r="E9" s="386"/>
      <c r="F9" s="385"/>
    </row>
    <row r="10" spans="1:6" ht="15">
      <c r="A10" s="369" t="s">
        <v>1892</v>
      </c>
      <c r="B10" s="385"/>
      <c r="C10" s="385"/>
      <c r="D10" s="385"/>
      <c r="E10" s="386"/>
      <c r="F10" s="385"/>
    </row>
    <row r="11" spans="1:6" ht="15">
      <c r="A11" s="368" t="s">
        <v>1893</v>
      </c>
      <c r="B11" s="385"/>
      <c r="C11" s="385"/>
      <c r="D11" s="385"/>
      <c r="E11" s="386"/>
      <c r="F11" s="385"/>
    </row>
    <row r="12" spans="1:6" ht="15">
      <c r="A12" s="369" t="s">
        <v>1894</v>
      </c>
      <c r="B12" s="385"/>
      <c r="C12" s="385"/>
      <c r="D12" s="385"/>
      <c r="E12" s="386"/>
      <c r="F12" s="385"/>
    </row>
    <row r="13" spans="1:6" ht="15">
      <c r="A13" s="368" t="s">
        <v>1895</v>
      </c>
      <c r="B13" s="385"/>
      <c r="C13" s="385"/>
      <c r="D13" s="385"/>
      <c r="E13" s="386"/>
      <c r="F13" s="385"/>
    </row>
    <row r="14" spans="1:6" ht="15">
      <c r="A14" s="368" t="s">
        <v>1896</v>
      </c>
      <c r="B14" s="385">
        <v>0</v>
      </c>
      <c r="C14" s="385"/>
      <c r="D14" s="385"/>
      <c r="E14" s="386"/>
      <c r="F14" s="385"/>
    </row>
    <row r="15" spans="1:6" ht="15">
      <c r="A15" s="368" t="s">
        <v>1897</v>
      </c>
      <c r="B15" s="385">
        <v>0</v>
      </c>
      <c r="C15" s="385"/>
      <c r="D15" s="385"/>
      <c r="E15" s="386"/>
      <c r="F15" s="385"/>
    </row>
    <row r="16" spans="1:6" ht="15">
      <c r="A16" s="368" t="s">
        <v>1898</v>
      </c>
      <c r="B16" s="385">
        <v>20751</v>
      </c>
      <c r="C16" s="385">
        <v>18143</v>
      </c>
      <c r="D16" s="385">
        <v>19643</v>
      </c>
      <c r="E16" s="386">
        <f>(C16-D16)/D16*100</f>
        <v>-7.636308099577457</v>
      </c>
      <c r="F16" s="385"/>
    </row>
    <row r="17" spans="1:6" ht="15">
      <c r="A17" s="368" t="s">
        <v>1899</v>
      </c>
      <c r="B17" s="385"/>
      <c r="C17" s="385"/>
      <c r="D17" s="385"/>
      <c r="E17" s="386"/>
      <c r="F17" s="385"/>
    </row>
    <row r="18" spans="1:6" ht="15">
      <c r="A18" s="368" t="s">
        <v>1900</v>
      </c>
      <c r="B18" s="385"/>
      <c r="C18" s="385"/>
      <c r="D18" s="385"/>
      <c r="E18" s="386"/>
      <c r="F18" s="385"/>
    </row>
    <row r="19" spans="1:6" ht="15">
      <c r="A19" s="368" t="s">
        <v>1901</v>
      </c>
      <c r="B19" s="385">
        <v>10</v>
      </c>
      <c r="C19" s="385">
        <v>14</v>
      </c>
      <c r="D19" s="385">
        <v>1</v>
      </c>
      <c r="E19" s="386">
        <f>(C19-D19)/D19*100</f>
        <v>1300</v>
      </c>
      <c r="F19" s="385"/>
    </row>
    <row r="20" spans="1:6" ht="15">
      <c r="A20" s="368" t="s">
        <v>1902</v>
      </c>
      <c r="B20" s="385"/>
      <c r="C20" s="385"/>
      <c r="D20" s="385"/>
      <c r="E20" s="386"/>
      <c r="F20" s="385"/>
    </row>
    <row r="21" spans="1:6" ht="15">
      <c r="A21" s="369" t="s">
        <v>1903</v>
      </c>
      <c r="B21" s="385"/>
      <c r="C21" s="385"/>
      <c r="D21" s="385"/>
      <c r="E21" s="386"/>
      <c r="F21" s="385"/>
    </row>
    <row r="22" spans="1:6" ht="15">
      <c r="A22" s="368" t="s">
        <v>1904</v>
      </c>
      <c r="B22" s="385"/>
      <c r="C22" s="385"/>
      <c r="D22" s="385"/>
      <c r="E22" s="386"/>
      <c r="F22" s="385"/>
    </row>
    <row r="23" spans="1:6" ht="15">
      <c r="A23" s="368" t="s">
        <v>1905</v>
      </c>
      <c r="B23" s="365"/>
      <c r="C23" s="365"/>
      <c r="D23" s="365"/>
      <c r="E23" s="386"/>
      <c r="F23" s="365"/>
    </row>
    <row r="24" spans="1:6" ht="15">
      <c r="A24" s="368" t="s">
        <v>1906</v>
      </c>
      <c r="B24" s="365">
        <v>0</v>
      </c>
      <c r="C24" s="365">
        <v>116</v>
      </c>
      <c r="D24" s="365">
        <v>129</v>
      </c>
      <c r="E24" s="386">
        <f aca="true" t="shared" si="0" ref="E24:E29">(C24-D24)/D24*100</f>
        <v>-10.077519379844961</v>
      </c>
      <c r="F24" s="365"/>
    </row>
    <row r="25" spans="1:6" ht="23.25">
      <c r="A25" s="369" t="s">
        <v>1907</v>
      </c>
      <c r="B25" s="365"/>
      <c r="C25" s="365"/>
      <c r="D25" s="365"/>
      <c r="E25" s="386"/>
      <c r="F25" s="385"/>
    </row>
    <row r="26" spans="1:6" ht="15">
      <c r="A26" s="368" t="s">
        <v>1908</v>
      </c>
      <c r="B26" s="365">
        <v>0</v>
      </c>
      <c r="C26" s="365">
        <v>0</v>
      </c>
      <c r="D26" s="365">
        <v>0</v>
      </c>
      <c r="E26" s="386"/>
      <c r="F26" s="385"/>
    </row>
    <row r="27" spans="1:6" s="346" customFormat="1" ht="24" customHeight="1">
      <c r="A27" s="364" t="s">
        <v>699</v>
      </c>
      <c r="B27" s="387">
        <v>0</v>
      </c>
      <c r="C27" s="387">
        <v>7658</v>
      </c>
      <c r="D27" s="387">
        <v>1911</v>
      </c>
      <c r="E27" s="386">
        <f t="shared" si="0"/>
        <v>300.73260073260076</v>
      </c>
      <c r="F27" s="365"/>
    </row>
    <row r="28" spans="1:6" s="377" customFormat="1" ht="15">
      <c r="A28" s="388" t="s">
        <v>1909</v>
      </c>
      <c r="B28" s="389"/>
      <c r="C28" s="389">
        <v>42000</v>
      </c>
      <c r="D28" s="389">
        <v>44000</v>
      </c>
      <c r="E28" s="386">
        <f t="shared" si="0"/>
        <v>-4.545454545454546</v>
      </c>
      <c r="F28" s="385"/>
    </row>
    <row r="29" spans="1:6" s="346" customFormat="1" ht="24" customHeight="1">
      <c r="A29" s="372" t="s">
        <v>801</v>
      </c>
      <c r="B29" s="387">
        <f>B28+B27+B5</f>
        <v>20761</v>
      </c>
      <c r="C29" s="387">
        <f>C28+C27+C5</f>
        <v>67931</v>
      </c>
      <c r="D29" s="387">
        <f>D28+D27+D5</f>
        <v>65684</v>
      </c>
      <c r="E29" s="386">
        <f t="shared" si="0"/>
        <v>3.4209244260398273</v>
      </c>
      <c r="F29" s="385"/>
    </row>
  </sheetData>
  <sheetProtection/>
  <mergeCells count="2">
    <mergeCell ref="A2:F2"/>
    <mergeCell ref="E3:F3"/>
  </mergeCells>
  <printOptions/>
  <pageMargins left="0.75" right="0.75" top="1" bottom="1" header="0.5118055555555555" footer="0.511805555555555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indexed="11"/>
  </sheetPr>
  <dimension ref="A1:E34"/>
  <sheetViews>
    <sheetView showZeros="0" zoomScaleSheetLayoutView="100" workbookViewId="0" topLeftCell="A1">
      <selection activeCell="I6" sqref="I6"/>
    </sheetView>
  </sheetViews>
  <sheetFormatPr defaultColWidth="9.00390625" defaultRowHeight="14.25"/>
  <cols>
    <col min="1" max="1" width="31.75390625" style="0" customWidth="1"/>
    <col min="2" max="2" width="9.50390625" style="0" customWidth="1"/>
    <col min="3" max="3" width="9.375" style="0" customWidth="1"/>
    <col min="4" max="4" width="9.00390625" style="359" customWidth="1"/>
    <col min="5" max="5" width="11.25390625" style="360" customWidth="1"/>
  </cols>
  <sheetData>
    <row r="1" spans="1:5" ht="14.25">
      <c r="A1" t="s">
        <v>1910</v>
      </c>
      <c r="E1" s="328"/>
    </row>
    <row r="2" spans="1:5" ht="37.5" customHeight="1">
      <c r="A2" s="329" t="s">
        <v>1911</v>
      </c>
      <c r="B2" s="329"/>
      <c r="C2" s="329"/>
      <c r="D2" s="329"/>
      <c r="E2" s="329"/>
    </row>
    <row r="3" ht="15">
      <c r="E3" s="361" t="s">
        <v>2</v>
      </c>
    </row>
    <row r="4" spans="1:5" s="346" customFormat="1" ht="15">
      <c r="A4" s="347" t="s">
        <v>1912</v>
      </c>
      <c r="B4" s="348" t="s">
        <v>1913</v>
      </c>
      <c r="C4" s="348" t="s">
        <v>1885</v>
      </c>
      <c r="D4" s="362" t="s">
        <v>806</v>
      </c>
      <c r="E4" s="363" t="s">
        <v>8</v>
      </c>
    </row>
    <row r="5" spans="1:5" ht="15">
      <c r="A5" s="364" t="s">
        <v>1914</v>
      </c>
      <c r="B5" s="365">
        <v>21</v>
      </c>
      <c r="C5" s="365">
        <v>21</v>
      </c>
      <c r="D5" s="366">
        <v>2</v>
      </c>
      <c r="E5" s="367">
        <f aca="true" t="shared" si="0" ref="E5:E7">(C5-D5)/D5*100</f>
        <v>950</v>
      </c>
    </row>
    <row r="6" spans="1:5" ht="15">
      <c r="A6" s="364" t="s">
        <v>1915</v>
      </c>
      <c r="B6" s="365">
        <f>B7</f>
        <v>1603</v>
      </c>
      <c r="C6" s="365">
        <f>C7</f>
        <v>1603</v>
      </c>
      <c r="D6" s="366">
        <f>D7</f>
        <v>1505</v>
      </c>
      <c r="E6" s="367">
        <f t="shared" si="0"/>
        <v>6.511627906976744</v>
      </c>
    </row>
    <row r="7" spans="1:5" ht="15">
      <c r="A7" s="368" t="s">
        <v>1916</v>
      </c>
      <c r="B7" s="365">
        <v>1603</v>
      </c>
      <c r="C7" s="365">
        <v>1603</v>
      </c>
      <c r="D7" s="366">
        <v>1505</v>
      </c>
      <c r="E7" s="367">
        <f t="shared" si="0"/>
        <v>6.511627906976744</v>
      </c>
    </row>
    <row r="8" spans="1:5" ht="15">
      <c r="A8" s="364" t="s">
        <v>1917</v>
      </c>
      <c r="B8" s="365"/>
      <c r="C8" s="365"/>
      <c r="D8" s="366"/>
      <c r="E8" s="367"/>
    </row>
    <row r="9" spans="1:5" ht="15">
      <c r="A9" s="364" t="s">
        <v>1918</v>
      </c>
      <c r="B9" s="365">
        <f>SUM(B10:B18)</f>
        <v>12996</v>
      </c>
      <c r="C9" s="365">
        <f>SUM(C10:C18)</f>
        <v>12996</v>
      </c>
      <c r="D9" s="366">
        <f>SUM(D10:D18)</f>
        <v>17856</v>
      </c>
      <c r="E9" s="367">
        <f aca="true" t="shared" si="1" ref="E9:E13">(C9-D9)/D9*100</f>
        <v>-27.21774193548387</v>
      </c>
    </row>
    <row r="10" spans="1:5" ht="15">
      <c r="A10" s="369" t="s">
        <v>1919</v>
      </c>
      <c r="B10" s="365">
        <v>0</v>
      </c>
      <c r="C10" s="365">
        <v>0</v>
      </c>
      <c r="D10" s="366">
        <v>1080</v>
      </c>
      <c r="E10" s="367"/>
    </row>
    <row r="11" spans="1:5" ht="23.25">
      <c r="A11" s="370" t="s">
        <v>1920</v>
      </c>
      <c r="B11" s="365"/>
      <c r="C11" s="365"/>
      <c r="D11" s="366"/>
      <c r="E11" s="367">
        <v>0</v>
      </c>
    </row>
    <row r="12" spans="1:5" ht="15">
      <c r="A12" s="371" t="s">
        <v>1921</v>
      </c>
      <c r="B12" s="365">
        <v>14</v>
      </c>
      <c r="C12" s="365">
        <v>14</v>
      </c>
      <c r="D12" s="366">
        <v>1</v>
      </c>
      <c r="E12" s="367">
        <f t="shared" si="1"/>
        <v>1300</v>
      </c>
    </row>
    <row r="13" spans="1:5" ht="15">
      <c r="A13" s="371" t="s">
        <v>1922</v>
      </c>
      <c r="B13" s="365">
        <v>116</v>
      </c>
      <c r="C13" s="365">
        <v>116</v>
      </c>
      <c r="D13" s="366">
        <v>129</v>
      </c>
      <c r="E13" s="367">
        <f t="shared" si="1"/>
        <v>-10.077519379844961</v>
      </c>
    </row>
    <row r="14" spans="1:5" ht="15">
      <c r="A14" s="371" t="s">
        <v>1923</v>
      </c>
      <c r="B14" s="365"/>
      <c r="C14" s="365"/>
      <c r="D14" s="366"/>
      <c r="E14" s="367">
        <v>0</v>
      </c>
    </row>
    <row r="15" spans="1:5" ht="23.25">
      <c r="A15" s="370" t="s">
        <v>1924</v>
      </c>
      <c r="B15" s="365"/>
      <c r="C15" s="365"/>
      <c r="D15" s="366"/>
      <c r="E15" s="367"/>
    </row>
    <row r="16" spans="1:5" ht="23.25">
      <c r="A16" s="369" t="s">
        <v>1925</v>
      </c>
      <c r="B16" s="365"/>
      <c r="C16" s="365"/>
      <c r="D16" s="366"/>
      <c r="E16" s="367"/>
    </row>
    <row r="17" spans="1:5" ht="15">
      <c r="A17" s="369" t="s">
        <v>1926</v>
      </c>
      <c r="B17" s="365">
        <v>12866</v>
      </c>
      <c r="C17" s="365">
        <v>12866</v>
      </c>
      <c r="D17" s="366">
        <v>16646</v>
      </c>
      <c r="E17" s="367"/>
    </row>
    <row r="18" spans="1:5" ht="23.25">
      <c r="A18" s="369" t="s">
        <v>1927</v>
      </c>
      <c r="B18" s="365">
        <v>0</v>
      </c>
      <c r="C18" s="365">
        <v>0</v>
      </c>
      <c r="D18" s="366">
        <v>0</v>
      </c>
      <c r="E18" s="367"/>
    </row>
    <row r="19" spans="1:5" ht="15">
      <c r="A19" s="364" t="s">
        <v>1928</v>
      </c>
      <c r="B19" s="365">
        <f>B20+B21</f>
        <v>760</v>
      </c>
      <c r="C19" s="365">
        <f>C20+C21</f>
        <v>760</v>
      </c>
      <c r="D19" s="366">
        <f>D20+D21</f>
        <v>0</v>
      </c>
      <c r="E19" s="367"/>
    </row>
    <row r="20" spans="1:5" ht="26.25">
      <c r="A20" s="368" t="s">
        <v>1929</v>
      </c>
      <c r="B20" s="365">
        <v>760</v>
      </c>
      <c r="C20" s="365">
        <v>760</v>
      </c>
      <c r="D20" s="366">
        <v>0</v>
      </c>
      <c r="E20" s="367"/>
    </row>
    <row r="21" spans="1:5" ht="15">
      <c r="A21" s="368" t="s">
        <v>1930</v>
      </c>
      <c r="B21" s="365"/>
      <c r="C21" s="365"/>
      <c r="D21" s="366"/>
      <c r="E21" s="367"/>
    </row>
    <row r="22" spans="1:5" ht="26.25">
      <c r="A22" s="364" t="s">
        <v>1931</v>
      </c>
      <c r="B22" s="365">
        <v>0</v>
      </c>
      <c r="C22" s="365">
        <v>0</v>
      </c>
      <c r="D22" s="366">
        <v>36000</v>
      </c>
      <c r="E22" s="367"/>
    </row>
    <row r="23" spans="1:5" ht="15">
      <c r="A23" s="364" t="s">
        <v>1932</v>
      </c>
      <c r="B23" s="365"/>
      <c r="C23" s="365"/>
      <c r="D23" s="366"/>
      <c r="E23" s="367"/>
    </row>
    <row r="24" spans="1:5" ht="15">
      <c r="A24" s="364" t="s">
        <v>1933</v>
      </c>
      <c r="B24" s="365">
        <v>0</v>
      </c>
      <c r="C24" s="365">
        <v>0</v>
      </c>
      <c r="D24" s="366">
        <v>0</v>
      </c>
      <c r="E24" s="367">
        <v>0</v>
      </c>
    </row>
    <row r="25" spans="1:5" ht="15">
      <c r="A25" s="364" t="s">
        <v>1934</v>
      </c>
      <c r="B25" s="365">
        <f>B26+B27</f>
        <v>42674</v>
      </c>
      <c r="C25" s="365">
        <f>C26+C27</f>
        <v>42674</v>
      </c>
      <c r="D25" s="366">
        <f>D26+D27</f>
        <v>8404</v>
      </c>
      <c r="E25" s="367">
        <f aca="true" t="shared" si="2" ref="E25:E27">(C25-D25)/D25*100</f>
        <v>407.7820085673489</v>
      </c>
    </row>
    <row r="26" spans="1:5" ht="26.25">
      <c r="A26" s="368" t="s">
        <v>1935</v>
      </c>
      <c r="B26" s="365">
        <v>674</v>
      </c>
      <c r="C26" s="365">
        <v>674</v>
      </c>
      <c r="D26" s="366">
        <v>404</v>
      </c>
      <c r="E26" s="367">
        <f t="shared" si="2"/>
        <v>66.83168316831683</v>
      </c>
    </row>
    <row r="27" spans="1:5" ht="24.75">
      <c r="A27" s="368" t="s">
        <v>1936</v>
      </c>
      <c r="B27" s="365">
        <v>42000</v>
      </c>
      <c r="C27" s="365">
        <v>42000</v>
      </c>
      <c r="D27" s="366">
        <v>8000</v>
      </c>
      <c r="E27" s="367">
        <f t="shared" si="2"/>
        <v>425</v>
      </c>
    </row>
    <row r="28" spans="1:5" ht="15">
      <c r="A28" s="364" t="s">
        <v>1937</v>
      </c>
      <c r="B28" s="365">
        <v>4032</v>
      </c>
      <c r="C28" s="365">
        <v>4032</v>
      </c>
      <c r="D28" s="366">
        <v>1869</v>
      </c>
      <c r="E28" s="367"/>
    </row>
    <row r="29" spans="1:5" ht="15">
      <c r="A29" s="364" t="s">
        <v>1938</v>
      </c>
      <c r="B29" s="365">
        <v>45</v>
      </c>
      <c r="C29" s="365">
        <v>45</v>
      </c>
      <c r="D29" s="366">
        <v>48</v>
      </c>
      <c r="E29" s="367"/>
    </row>
    <row r="30" spans="1:5" ht="15">
      <c r="A30" s="364" t="s">
        <v>1939</v>
      </c>
      <c r="B30" s="365">
        <v>4600</v>
      </c>
      <c r="C30" s="365">
        <v>4600</v>
      </c>
      <c r="D30" s="366"/>
      <c r="E30" s="367"/>
    </row>
    <row r="31" spans="1:5" ht="15">
      <c r="A31" s="364" t="s">
        <v>1940</v>
      </c>
      <c r="B31" s="365">
        <v>1200</v>
      </c>
      <c r="C31" s="365">
        <v>1200</v>
      </c>
      <c r="D31" s="366"/>
      <c r="E31" s="367"/>
    </row>
    <row r="32" spans="1:5" ht="15">
      <c r="A32" s="372" t="s">
        <v>1941</v>
      </c>
      <c r="B32" s="373">
        <f>B5+B6+B8+B9+B19+B22+B23+B24+B25+B28+B29+B30+B31</f>
        <v>67931</v>
      </c>
      <c r="C32" s="373">
        <f>C5+C6+C8+C9+C19+C22+C23+C24+C25+C28+C29+C30+C31</f>
        <v>67931</v>
      </c>
      <c r="D32" s="374">
        <f>D5+D6+D8+D9+D19+D22+D23+D24+D25+D28+D29+D30+D31</f>
        <v>65684</v>
      </c>
      <c r="E32" s="375">
        <f>(C32-D32)/D32*100</f>
        <v>3.4209244260398273</v>
      </c>
    </row>
    <row r="34" ht="14.25">
      <c r="D34" s="376"/>
    </row>
  </sheetData>
  <sheetProtection/>
  <mergeCells count="1">
    <mergeCell ref="A2:E2"/>
  </mergeCells>
  <printOptions/>
  <pageMargins left="0.52" right="0.41" top="1" bottom="1" header="0.5118055555555555" footer="0.5118055555555555"/>
  <pageSetup orientation="portrait" paperSize="9"/>
</worksheet>
</file>

<file path=xl/worksheets/sheet9.xml><?xml version="1.0" encoding="utf-8"?>
<worksheet xmlns="http://schemas.openxmlformats.org/spreadsheetml/2006/main" xmlns:r="http://schemas.openxmlformats.org/officeDocument/2006/relationships">
  <sheetPr>
    <tabColor indexed="11"/>
  </sheetPr>
  <dimension ref="A1:F31"/>
  <sheetViews>
    <sheetView showZeros="0" zoomScaleSheetLayoutView="100" workbookViewId="0" topLeftCell="A1">
      <selection activeCell="L13" sqref="L13"/>
    </sheetView>
  </sheetViews>
  <sheetFormatPr defaultColWidth="9.00390625" defaultRowHeight="14.25"/>
  <cols>
    <col min="1" max="1" width="31.75390625" style="0" customWidth="1"/>
    <col min="5" max="5" width="10.75390625" style="328" customWidth="1"/>
  </cols>
  <sheetData>
    <row r="1" ht="14.25">
      <c r="A1" t="s">
        <v>1942</v>
      </c>
    </row>
    <row r="2" spans="1:6" ht="37.5" customHeight="1">
      <c r="A2" s="329" t="s">
        <v>1943</v>
      </c>
      <c r="B2" s="329"/>
      <c r="C2" s="329"/>
      <c r="D2" s="329"/>
      <c r="E2" s="329"/>
      <c r="F2" s="330"/>
    </row>
    <row r="3" ht="19.5" customHeight="1">
      <c r="E3" s="328" t="s">
        <v>2</v>
      </c>
    </row>
    <row r="4" spans="1:5" s="346" customFormat="1" ht="15">
      <c r="A4" s="347" t="s">
        <v>1944</v>
      </c>
      <c r="B4" s="348" t="s">
        <v>1913</v>
      </c>
      <c r="C4" s="348" t="s">
        <v>1885</v>
      </c>
      <c r="D4" s="348" t="s">
        <v>806</v>
      </c>
      <c r="E4" s="349" t="s">
        <v>1945</v>
      </c>
    </row>
    <row r="5" spans="1:5" ht="15">
      <c r="A5" s="350" t="s">
        <v>1946</v>
      </c>
      <c r="B5" s="351">
        <f>SUM(B6:B15)</f>
        <v>796</v>
      </c>
      <c r="C5" s="351">
        <f>SUM(C6:C15)</f>
        <v>796</v>
      </c>
      <c r="D5" s="351">
        <f>SUM(D6:D15)</f>
        <v>11</v>
      </c>
      <c r="E5" s="352">
        <f aca="true" t="shared" si="0" ref="E5:E8">(C5-D5)/D5*100</f>
        <v>7136.363636363636</v>
      </c>
    </row>
    <row r="6" spans="1:5" ht="15">
      <c r="A6" s="353" t="s">
        <v>1947</v>
      </c>
      <c r="B6" s="354"/>
      <c r="C6" s="354"/>
      <c r="D6" s="354"/>
      <c r="E6" s="352"/>
    </row>
    <row r="7" spans="1:5" ht="15">
      <c r="A7" s="353" t="s">
        <v>1948</v>
      </c>
      <c r="B7" s="355"/>
      <c r="C7" s="355"/>
      <c r="D7" s="355">
        <v>4</v>
      </c>
      <c r="E7" s="352">
        <f t="shared" si="0"/>
        <v>-100</v>
      </c>
    </row>
    <row r="8" spans="1:5" ht="15">
      <c r="A8" s="353" t="s">
        <v>1949</v>
      </c>
      <c r="B8" s="355"/>
      <c r="C8" s="355"/>
      <c r="D8" s="355">
        <v>7</v>
      </c>
      <c r="E8" s="352">
        <f t="shared" si="0"/>
        <v>-100</v>
      </c>
    </row>
    <row r="9" spans="1:5" ht="15">
      <c r="A9" s="353" t="s">
        <v>1950</v>
      </c>
      <c r="B9" s="354"/>
      <c r="C9" s="354"/>
      <c r="D9" s="354"/>
      <c r="E9" s="352"/>
    </row>
    <row r="10" spans="1:5" ht="15">
      <c r="A10" s="353" t="s">
        <v>1951</v>
      </c>
      <c r="B10" s="354"/>
      <c r="C10" s="354"/>
      <c r="D10" s="354"/>
      <c r="E10" s="352"/>
    </row>
    <row r="11" spans="1:5" ht="15">
      <c r="A11" s="353" t="s">
        <v>1952</v>
      </c>
      <c r="B11" s="354"/>
      <c r="C11" s="354"/>
      <c r="D11" s="354"/>
      <c r="E11" s="352"/>
    </row>
    <row r="12" spans="1:5" ht="15">
      <c r="A12" s="353" t="s">
        <v>1953</v>
      </c>
      <c r="B12" s="354"/>
      <c r="C12" s="354"/>
      <c r="D12" s="354"/>
      <c r="E12" s="352"/>
    </row>
    <row r="13" spans="1:5" ht="15">
      <c r="A13" s="353" t="s">
        <v>1954</v>
      </c>
      <c r="B13" s="354"/>
      <c r="C13" s="354"/>
      <c r="D13" s="354"/>
      <c r="E13" s="352"/>
    </row>
    <row r="14" spans="1:5" ht="15">
      <c r="A14" s="356" t="s">
        <v>1955</v>
      </c>
      <c r="B14" s="354">
        <v>330</v>
      </c>
      <c r="C14" s="354">
        <v>330</v>
      </c>
      <c r="D14" s="354"/>
      <c r="E14" s="352"/>
    </row>
    <row r="15" spans="1:5" ht="15">
      <c r="A15" s="353" t="s">
        <v>1956</v>
      </c>
      <c r="B15" s="354">
        <v>466</v>
      </c>
      <c r="C15" s="354">
        <v>466</v>
      </c>
      <c r="D15" s="354"/>
      <c r="E15" s="352"/>
    </row>
    <row r="16" spans="1:5" ht="15">
      <c r="A16" s="350" t="s">
        <v>1957</v>
      </c>
      <c r="B16" s="351">
        <f>SUM(B17:B20)</f>
        <v>67</v>
      </c>
      <c r="C16" s="351">
        <f>SUM(C17:C20)</f>
        <v>67</v>
      </c>
      <c r="D16" s="351">
        <f>SUM(D17:D20)</f>
        <v>82</v>
      </c>
      <c r="E16" s="352"/>
    </row>
    <row r="17" spans="1:5" ht="15">
      <c r="A17" s="353" t="s">
        <v>1958</v>
      </c>
      <c r="B17" s="354"/>
      <c r="C17" s="354"/>
      <c r="D17" s="354"/>
      <c r="E17" s="352"/>
    </row>
    <row r="18" spans="1:5" ht="15">
      <c r="A18" s="353" t="s">
        <v>1959</v>
      </c>
      <c r="B18" s="354">
        <v>67</v>
      </c>
      <c r="C18" s="354">
        <v>67</v>
      </c>
      <c r="D18" s="354">
        <v>82</v>
      </c>
      <c r="E18" s="352"/>
    </row>
    <row r="19" spans="1:5" ht="15">
      <c r="A19" s="353" t="s">
        <v>1960</v>
      </c>
      <c r="B19" s="354"/>
      <c r="C19" s="354"/>
      <c r="D19" s="354"/>
      <c r="E19" s="352"/>
    </row>
    <row r="20" spans="1:5" ht="27">
      <c r="A20" s="353" t="s">
        <v>1961</v>
      </c>
      <c r="B20" s="355">
        <v>0</v>
      </c>
      <c r="C20" s="355">
        <v>0</v>
      </c>
      <c r="D20" s="355"/>
      <c r="E20" s="352"/>
    </row>
    <row r="21" spans="1:5" ht="15">
      <c r="A21" s="350" t="s">
        <v>1962</v>
      </c>
      <c r="B21" s="351">
        <f>SUM(B22:B24)</f>
        <v>0</v>
      </c>
      <c r="C21" s="351">
        <f>SUM(C22:C24)</f>
        <v>0</v>
      </c>
      <c r="D21" s="351">
        <f>SUM(D22:D24)</f>
        <v>0</v>
      </c>
      <c r="E21" s="352"/>
    </row>
    <row r="22" spans="1:5" ht="15">
      <c r="A22" s="353" t="s">
        <v>1963</v>
      </c>
      <c r="B22" s="354"/>
      <c r="C22" s="354"/>
      <c r="D22" s="354"/>
      <c r="E22" s="352"/>
    </row>
    <row r="23" spans="1:5" ht="15">
      <c r="A23" s="353" t="s">
        <v>1964</v>
      </c>
      <c r="B23" s="354"/>
      <c r="C23" s="354"/>
      <c r="D23" s="354"/>
      <c r="E23" s="352"/>
    </row>
    <row r="24" spans="1:5" ht="27">
      <c r="A24" s="353" t="s">
        <v>1965</v>
      </c>
      <c r="B24" s="354"/>
      <c r="C24" s="354"/>
      <c r="D24" s="354"/>
      <c r="E24" s="352"/>
    </row>
    <row r="25" spans="1:5" ht="15">
      <c r="A25" s="350" t="s">
        <v>1966</v>
      </c>
      <c r="B25" s="351">
        <f>SUM(B26:B27)</f>
        <v>0</v>
      </c>
      <c r="C25" s="351"/>
      <c r="D25" s="351"/>
      <c r="E25" s="352"/>
    </row>
    <row r="26" spans="1:5" ht="15">
      <c r="A26" s="353" t="s">
        <v>1967</v>
      </c>
      <c r="B26" s="354"/>
      <c r="C26" s="354"/>
      <c r="D26" s="354"/>
      <c r="E26" s="352"/>
    </row>
    <row r="27" spans="1:5" ht="15">
      <c r="A27" s="353" t="s">
        <v>1968</v>
      </c>
      <c r="B27" s="354"/>
      <c r="C27" s="354"/>
      <c r="D27" s="354"/>
      <c r="E27" s="352"/>
    </row>
    <row r="28" spans="1:5" ht="15">
      <c r="A28" s="350" t="s">
        <v>1969</v>
      </c>
      <c r="B28" s="351">
        <v>417</v>
      </c>
      <c r="C28" s="351">
        <v>417</v>
      </c>
      <c r="D28" s="351">
        <v>637</v>
      </c>
      <c r="E28" s="352">
        <f aca="true" t="shared" si="1" ref="E28:E31">(C28-D28)/D28*100</f>
        <v>-34.53689167974882</v>
      </c>
    </row>
    <row r="29" spans="1:5" ht="15">
      <c r="A29" s="357" t="s">
        <v>1970</v>
      </c>
      <c r="B29" s="351">
        <f>B5+B16+B21+B25+B28</f>
        <v>1280</v>
      </c>
      <c r="C29" s="351">
        <f>C5+C16+C21+C25+C28</f>
        <v>1280</v>
      </c>
      <c r="D29" s="351">
        <f>D5+D16+D21+D25+D28</f>
        <v>730</v>
      </c>
      <c r="E29" s="352">
        <f t="shared" si="1"/>
        <v>75.34246575342466</v>
      </c>
    </row>
    <row r="30" spans="1:5" ht="15">
      <c r="A30" s="357" t="s">
        <v>1971</v>
      </c>
      <c r="B30" s="351">
        <v>0</v>
      </c>
      <c r="C30" s="351">
        <v>0</v>
      </c>
      <c r="D30" s="351">
        <v>0</v>
      </c>
      <c r="E30" s="352"/>
    </row>
    <row r="31" spans="1:5" ht="15">
      <c r="A31" s="358" t="s">
        <v>801</v>
      </c>
      <c r="B31" s="351">
        <f>B5+B16+B28+B30</f>
        <v>1280</v>
      </c>
      <c r="C31" s="351">
        <f>C5+C16+C28+C30</f>
        <v>1280</v>
      </c>
      <c r="D31" s="351">
        <f>D5+D16+D28+D30</f>
        <v>730</v>
      </c>
      <c r="E31" s="352">
        <f t="shared" si="1"/>
        <v>75.34246575342466</v>
      </c>
    </row>
  </sheetData>
  <sheetProtection/>
  <mergeCells count="1">
    <mergeCell ref="A2:E2"/>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Sans vous</cp:lastModifiedBy>
  <cp:lastPrinted>2020-02-12T06:50:46Z</cp:lastPrinted>
  <dcterms:created xsi:type="dcterms:W3CDTF">2012-06-06T01:30:27Z</dcterms:created>
  <dcterms:modified xsi:type="dcterms:W3CDTF">2021-02-21T06:03:18Z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