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附件6.28（党组确定 (收舍后) (9.3)" sheetId="13" r:id="rId1"/>
  </sheets>
  <definedNames>
    <definedName name="_xlnm._FilterDatabase" localSheetId="0" hidden="1">'附件6.28（党组确定 (收舍后) (9.3)'!$A$4:$E$52</definedName>
    <definedName name="_xlnm.Print_Titles" localSheetId="0">'附件6.28（党组确定 (收舍后) (9.3)'!$2:$4</definedName>
  </definedNames>
  <calcPr calcId="144525"/>
</workbook>
</file>

<file path=xl/sharedStrings.xml><?xml version="1.0" encoding="utf-8"?>
<sst xmlns="http://schemas.openxmlformats.org/spreadsheetml/2006/main" count="134" uniqueCount="94">
  <si>
    <t>附件</t>
  </si>
  <si>
    <t>广元市昭化区2019年财政绩效评价得分排名及奖惩情况表</t>
  </si>
  <si>
    <t>排名</t>
  </si>
  <si>
    <t>单位</t>
  </si>
  <si>
    <t>项目名称</t>
  </si>
  <si>
    <r>
      <rPr>
        <sz val="11"/>
        <color theme="1"/>
        <rFont val="宋体"/>
        <charset val="134"/>
      </rPr>
      <t xml:space="preserve">资金额度
</t>
    </r>
    <r>
      <rPr>
        <sz val="10"/>
        <color theme="1"/>
        <rFont val="宋体"/>
        <charset val="134"/>
      </rPr>
      <t>（万元）</t>
    </r>
  </si>
  <si>
    <t>项目支出得分</t>
  </si>
  <si>
    <t>政策支出得分</t>
  </si>
  <si>
    <t>奖惩比例</t>
  </si>
  <si>
    <t>日常公用
经费（元）</t>
  </si>
  <si>
    <t>奖惩结果（元）</t>
  </si>
  <si>
    <t>合计</t>
  </si>
  <si>
    <t>区卫健局</t>
  </si>
  <si>
    <t>原区卫计局2019年计划生育家庭奖励扶助（国奖336万，省奖57.6万）</t>
  </si>
  <si>
    <t>昭化职中</t>
  </si>
  <si>
    <t>2018年中等职业学校学生助学金</t>
  </si>
  <si>
    <t>区财政局</t>
  </si>
  <si>
    <t>2018年财政绩效评价经费</t>
  </si>
  <si>
    <t>区农业农村局</t>
  </si>
  <si>
    <t>2018年猕猴桃及特色小水果冷链物流项目</t>
  </si>
  <si>
    <t>元坝中学</t>
  </si>
  <si>
    <t>2018年普通高中贫困学生助学金</t>
  </si>
  <si>
    <t>区残联</t>
  </si>
  <si>
    <t>2018年扶贫对象生活补贴</t>
  </si>
  <si>
    <t>昭化生态环境局</t>
  </si>
  <si>
    <t>原区环保局2018年环境保护资金（大气）</t>
  </si>
  <si>
    <t>原区卫计局2018年家门口诊疗工程</t>
  </si>
  <si>
    <t>区养路段</t>
  </si>
  <si>
    <t>2019年乡村道路养护及灾损道路维修</t>
  </si>
  <si>
    <t>区教育局</t>
  </si>
  <si>
    <t>2018年农村义务教育薄弱学校改造补助资金</t>
  </si>
  <si>
    <t>2018年稻鱼（虾）产业示范</t>
  </si>
  <si>
    <t>区市场监管局</t>
  </si>
  <si>
    <t>原区食药工商局2018年红盾春雷执法经费</t>
  </si>
  <si>
    <t>区发改局</t>
  </si>
  <si>
    <t>2018年项目前期工作经费</t>
  </si>
  <si>
    <t>区审计局</t>
  </si>
  <si>
    <t>2019年政府投资审计（含重大项目跟踪审计）</t>
  </si>
  <si>
    <t>区机关事务服务中心</t>
  </si>
  <si>
    <t>2018年职工食堂及会议室设施设备采购项目采购资金</t>
  </si>
  <si>
    <t>区自然资源分局</t>
  </si>
  <si>
    <t>2018年地质灾害综合防治体系建设</t>
  </si>
  <si>
    <t>区委党校</t>
  </si>
  <si>
    <t>2019年干部等7类培训经费</t>
  </si>
  <si>
    <t>不奖不惩</t>
  </si>
  <si>
    <t>区档案局</t>
  </si>
  <si>
    <t>2019年档案保管保护及数字化处理</t>
  </si>
  <si>
    <t>区住建局</t>
  </si>
  <si>
    <t>2018年土坯房改造工作经费</t>
  </si>
  <si>
    <t>太公镇</t>
  </si>
  <si>
    <t>2018年基层组织活动和公共运行服务</t>
  </si>
  <si>
    <t>2018年甜蜜富民项目</t>
  </si>
  <si>
    <t>区林业局</t>
  </si>
  <si>
    <t>2018年食用菌标准化生产基地建设</t>
  </si>
  <si>
    <t>2018年剑门关土鸡标准化繁育基地建设</t>
  </si>
  <si>
    <t>区医保局</t>
  </si>
  <si>
    <t>2019年医保大厅“一站式”服务</t>
  </si>
  <si>
    <t>区民政局</t>
  </si>
  <si>
    <t>2018年农村特困人员供养支出</t>
  </si>
  <si>
    <t>射箭镇</t>
  </si>
  <si>
    <t>红岩镇</t>
  </si>
  <si>
    <t>2018年滨湖现代农业园建设</t>
  </si>
  <si>
    <t>区扶贫开发局</t>
  </si>
  <si>
    <t>原区扶贫和移民局2018年贫困户增收“小庭园”</t>
  </si>
  <si>
    <t>区公安分局</t>
  </si>
  <si>
    <t>2018年政法转移支付资金（办案业务和业务装备）</t>
  </si>
  <si>
    <t>2018年中药材示范基地建设项目</t>
  </si>
  <si>
    <t>区水利局</t>
  </si>
  <si>
    <t>2018年柳桥乡柳桥村、新胜村河道治理</t>
  </si>
  <si>
    <t>区人社局</t>
  </si>
  <si>
    <t>2018年城乡居民丧葬抚恤支出</t>
  </si>
  <si>
    <t>区司法局</t>
  </si>
  <si>
    <t>区科协</t>
  </si>
  <si>
    <t>2018年科普经费</t>
  </si>
  <si>
    <t>区统计局</t>
  </si>
  <si>
    <t>2018年区社情名调查中心电访系统设备采购资金</t>
  </si>
  <si>
    <t>区文旅体局</t>
  </si>
  <si>
    <t>原文广新局2018年文化惠民扶贫村文化室建设</t>
  </si>
  <si>
    <t>区商务和经合局</t>
  </si>
  <si>
    <t>原区招商局2018年市级重点项目工作经费</t>
  </si>
  <si>
    <t>2018年核桃提质增效</t>
  </si>
  <si>
    <t>青牛镇</t>
  </si>
  <si>
    <t>原青牛乡2018年基层组织活动和公共运行服务</t>
  </si>
  <si>
    <t>昭化镇</t>
  </si>
  <si>
    <t>原昭化古城管理局2018年剑门蜀道昭化区段界碑界桩设置</t>
  </si>
  <si>
    <t>区法院</t>
  </si>
  <si>
    <t>区检察院</t>
  </si>
  <si>
    <t>2018年柏林沟古镇老街铺面装修、景观提升及铺面租金补助资金</t>
  </si>
  <si>
    <t>区国资事务中心</t>
  </si>
  <si>
    <t>2018年昭化停车场牛头山景区公益性设施维护费及运行</t>
  </si>
  <si>
    <t>区交通运输局</t>
  </si>
  <si>
    <t>2018年建公路桥梁2座（一期），桥梁长369.29米、954米</t>
  </si>
  <si>
    <t>原商务局2018年开展家政服务发展示范县</t>
  </si>
  <si>
    <t>备注：本次评价按各项目得分高低排序。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</si>
</sst>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00_ "/>
    <numFmt numFmtId="179" formatCode="#,##0.00_ "/>
    <numFmt numFmtId="180" formatCode="0.0_ "/>
    <numFmt numFmtId="181" formatCode="#,##0_ "/>
    <numFmt numFmtId="182" formatCode="0.0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i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3" borderId="1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" borderId="10" applyNumberFormat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1" fillId="0" borderId="1" xfId="21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50" applyFont="1" applyFill="1" applyBorder="1" applyAlignment="1">
      <alignment horizontal="left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行政政法口(3.11改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B6" sqref="B6:B14"/>
    </sheetView>
  </sheetViews>
  <sheetFormatPr defaultColWidth="9" defaultRowHeight="13.5"/>
  <cols>
    <col min="1" max="1" width="3.5" style="1" customWidth="1"/>
    <col min="2" max="2" width="18.7833333333333" style="1" customWidth="1"/>
    <col min="3" max="3" width="35.2333333333333" style="3" customWidth="1"/>
    <col min="4" max="4" width="11.8833333333333" style="4" customWidth="1"/>
    <col min="5" max="5" width="8.76666666666667" style="4" customWidth="1"/>
    <col min="6" max="6" width="6.625" style="5" customWidth="1"/>
    <col min="7" max="7" width="10.125" style="4" customWidth="1"/>
    <col min="8" max="8" width="10.5" style="4" customWidth="1"/>
    <col min="9" max="9" width="13.125" style="5" customWidth="1"/>
    <col min="10" max="16384" width="9" style="1"/>
  </cols>
  <sheetData>
    <row r="1" ht="30" customHeight="1" spans="1:2">
      <c r="A1" s="6" t="s">
        <v>0</v>
      </c>
      <c r="B1" s="6"/>
    </row>
    <row r="2" ht="34" customHeight="1" spans="1:9">
      <c r="A2" s="7" t="s">
        <v>1</v>
      </c>
      <c r="B2" s="7"/>
      <c r="C2" s="8"/>
      <c r="D2" s="7"/>
      <c r="E2" s="7"/>
      <c r="F2" s="7"/>
      <c r="G2" s="7"/>
      <c r="H2" s="7"/>
      <c r="I2" s="7"/>
    </row>
    <row r="3" s="1" customFormat="1" ht="29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46" t="s">
        <v>10</v>
      </c>
    </row>
    <row r="4" s="1" customFormat="1" ht="27" customHeight="1" spans="1:9">
      <c r="A4" s="12"/>
      <c r="B4" s="12"/>
      <c r="C4" s="9"/>
      <c r="D4" s="9"/>
      <c r="E4" s="9"/>
      <c r="F4" s="10"/>
      <c r="G4" s="13"/>
      <c r="H4" s="13"/>
      <c r="I4" s="47"/>
    </row>
    <row r="5" s="1" customFormat="1" ht="26" customHeight="1" spans="1:9">
      <c r="A5" s="12"/>
      <c r="B5" s="14" t="s">
        <v>11</v>
      </c>
      <c r="C5" s="15"/>
      <c r="D5" s="16">
        <f>SUM(D6:D52)</f>
        <v>19153.66</v>
      </c>
      <c r="E5" s="16"/>
      <c r="F5" s="17"/>
      <c r="G5" s="18"/>
      <c r="H5" s="18"/>
      <c r="I5" s="48">
        <f>SUM(I6:I21,I49,I50,I51,I52)</f>
        <v>249336</v>
      </c>
    </row>
    <row r="6" s="2" customFormat="1" ht="36" customHeight="1" spans="1:9">
      <c r="A6" s="19">
        <v>1</v>
      </c>
      <c r="B6" s="19" t="s">
        <v>12</v>
      </c>
      <c r="C6" s="20" t="s">
        <v>13</v>
      </c>
      <c r="D6" s="21">
        <v>393.6</v>
      </c>
      <c r="E6" s="22">
        <v>98.1</v>
      </c>
      <c r="F6" s="23"/>
      <c r="G6" s="24">
        <f>0.02+8.1*0.003</f>
        <v>0.0443</v>
      </c>
      <c r="H6" s="25">
        <v>420000</v>
      </c>
      <c r="I6" s="49">
        <v>18606</v>
      </c>
    </row>
    <row r="7" s="2" customFormat="1" ht="24" customHeight="1" spans="1:9">
      <c r="A7" s="19">
        <v>2</v>
      </c>
      <c r="B7" s="19" t="s">
        <v>14</v>
      </c>
      <c r="C7" s="26" t="s">
        <v>15</v>
      </c>
      <c r="D7" s="27">
        <v>51.98</v>
      </c>
      <c r="E7" s="28">
        <v>96.1</v>
      </c>
      <c r="F7" s="29"/>
      <c r="G7" s="24"/>
      <c r="H7" s="28"/>
      <c r="I7" s="50"/>
    </row>
    <row r="8" s="2" customFormat="1" ht="29" customHeight="1" spans="1:9">
      <c r="A8" s="19">
        <v>3</v>
      </c>
      <c r="B8" s="19" t="s">
        <v>16</v>
      </c>
      <c r="C8" s="20" t="s">
        <v>17</v>
      </c>
      <c r="D8" s="28">
        <v>30</v>
      </c>
      <c r="E8" s="22">
        <v>95.5</v>
      </c>
      <c r="F8" s="29"/>
      <c r="G8" s="24">
        <f>0.02+5.5*0.003</f>
        <v>0.0365</v>
      </c>
      <c r="H8" s="30">
        <v>518000</v>
      </c>
      <c r="I8" s="49">
        <v>18907</v>
      </c>
    </row>
    <row r="9" s="2" customFormat="1" ht="24" customHeight="1" spans="1:9">
      <c r="A9" s="19">
        <v>4</v>
      </c>
      <c r="B9" s="19" t="s">
        <v>18</v>
      </c>
      <c r="C9" s="20" t="s">
        <v>19</v>
      </c>
      <c r="D9" s="29">
        <v>300</v>
      </c>
      <c r="E9" s="22">
        <v>95.1</v>
      </c>
      <c r="F9" s="29"/>
      <c r="G9" s="24">
        <f>0.02+5.1*0.003</f>
        <v>0.0353</v>
      </c>
      <c r="H9" s="28">
        <f>1274000</f>
        <v>1274000</v>
      </c>
      <c r="I9" s="49">
        <v>44972</v>
      </c>
    </row>
    <row r="10" s="2" customFormat="1" ht="29" customHeight="1" spans="1:9">
      <c r="A10" s="19">
        <v>5</v>
      </c>
      <c r="B10" s="19" t="s">
        <v>20</v>
      </c>
      <c r="C10" s="26" t="s">
        <v>21</v>
      </c>
      <c r="D10" s="27">
        <v>189</v>
      </c>
      <c r="E10" s="22">
        <v>95</v>
      </c>
      <c r="F10" s="29"/>
      <c r="G10" s="24"/>
      <c r="H10" s="28"/>
      <c r="I10" s="49"/>
    </row>
    <row r="11" s="2" customFormat="1" ht="24" customHeight="1" spans="1:9">
      <c r="A11" s="19">
        <v>5</v>
      </c>
      <c r="B11" s="19" t="s">
        <v>22</v>
      </c>
      <c r="C11" s="20" t="s">
        <v>23</v>
      </c>
      <c r="D11" s="27">
        <v>60.4</v>
      </c>
      <c r="E11" s="28">
        <v>95</v>
      </c>
      <c r="F11" s="29"/>
      <c r="G11" s="31">
        <f t="shared" ref="G11:G13" si="0">0.02+0.003*5</f>
        <v>0.035</v>
      </c>
      <c r="H11" s="30">
        <v>42000</v>
      </c>
      <c r="I11" s="49">
        <v>1470</v>
      </c>
    </row>
    <row r="12" s="2" customFormat="1" ht="29" customHeight="1" spans="1:9">
      <c r="A12" s="19">
        <v>5</v>
      </c>
      <c r="B12" s="19" t="s">
        <v>24</v>
      </c>
      <c r="C12" s="20" t="s">
        <v>25</v>
      </c>
      <c r="D12" s="28">
        <v>217</v>
      </c>
      <c r="E12" s="22">
        <v>95</v>
      </c>
      <c r="F12" s="29"/>
      <c r="G12" s="31">
        <f t="shared" si="0"/>
        <v>0.035</v>
      </c>
      <c r="H12" s="28">
        <v>308000</v>
      </c>
      <c r="I12" s="49">
        <v>10780</v>
      </c>
    </row>
    <row r="13" s="2" customFormat="1" ht="29" customHeight="1" spans="1:9">
      <c r="A13" s="19">
        <v>5</v>
      </c>
      <c r="B13" s="19" t="s">
        <v>12</v>
      </c>
      <c r="C13" s="20" t="s">
        <v>26</v>
      </c>
      <c r="D13" s="25">
        <v>1658</v>
      </c>
      <c r="E13" s="22"/>
      <c r="F13" s="29">
        <v>95</v>
      </c>
      <c r="G13" s="31">
        <f t="shared" si="0"/>
        <v>0.035</v>
      </c>
      <c r="H13" s="25">
        <v>420000</v>
      </c>
      <c r="I13" s="49">
        <v>14700</v>
      </c>
    </row>
    <row r="14" s="2" customFormat="1" ht="29" customHeight="1" spans="1:9">
      <c r="A14" s="19">
        <v>6</v>
      </c>
      <c r="B14" s="19" t="s">
        <v>27</v>
      </c>
      <c r="C14" s="20" t="s">
        <v>28</v>
      </c>
      <c r="D14" s="21">
        <v>70</v>
      </c>
      <c r="E14" s="28">
        <v>94.6</v>
      </c>
      <c r="F14" s="29"/>
      <c r="G14" s="31">
        <f>0.02+4.6*0.003</f>
        <v>0.0338</v>
      </c>
      <c r="H14" s="30">
        <v>1232000</v>
      </c>
      <c r="I14" s="49">
        <v>41642</v>
      </c>
    </row>
    <row r="15" s="2" customFormat="1" ht="29" customHeight="1" spans="1:9">
      <c r="A15" s="19">
        <v>7</v>
      </c>
      <c r="B15" s="19" t="s">
        <v>29</v>
      </c>
      <c r="C15" s="26" t="s">
        <v>30</v>
      </c>
      <c r="D15" s="27">
        <v>431</v>
      </c>
      <c r="E15" s="28">
        <v>94.2</v>
      </c>
      <c r="F15" s="29"/>
      <c r="G15" s="24">
        <f>0.02+4.2*0.003</f>
        <v>0.0326</v>
      </c>
      <c r="H15" s="30">
        <v>462000</v>
      </c>
      <c r="I15" s="49">
        <v>15061</v>
      </c>
    </row>
    <row r="16" s="2" customFormat="1" ht="29" customHeight="1" spans="1:9">
      <c r="A16" s="19">
        <v>8</v>
      </c>
      <c r="B16" s="19" t="s">
        <v>18</v>
      </c>
      <c r="C16" s="20" t="s">
        <v>31</v>
      </c>
      <c r="D16" s="29">
        <v>300</v>
      </c>
      <c r="E16" s="32">
        <v>94</v>
      </c>
      <c r="F16" s="29"/>
      <c r="G16" s="24">
        <f>0.02+4*0.003</f>
        <v>0.032</v>
      </c>
      <c r="H16" s="28">
        <v>1274000</v>
      </c>
      <c r="I16" s="49">
        <v>40768</v>
      </c>
    </row>
    <row r="17" s="2" customFormat="1" ht="29" customHeight="1" spans="1:9">
      <c r="A17" s="19">
        <v>8</v>
      </c>
      <c r="B17" s="19" t="s">
        <v>32</v>
      </c>
      <c r="C17" s="20" t="s">
        <v>33</v>
      </c>
      <c r="D17" s="23">
        <v>19</v>
      </c>
      <c r="E17" s="22">
        <v>94</v>
      </c>
      <c r="F17" s="29"/>
      <c r="G17" s="24">
        <f>0.02+4*0.003</f>
        <v>0.032</v>
      </c>
      <c r="H17" s="30">
        <v>826000</v>
      </c>
      <c r="I17" s="49">
        <v>26432</v>
      </c>
    </row>
    <row r="18" s="2" customFormat="1" ht="29" customHeight="1" spans="1:9">
      <c r="A18" s="19">
        <v>9</v>
      </c>
      <c r="B18" s="19" t="s">
        <v>34</v>
      </c>
      <c r="C18" s="20" t="s">
        <v>35</v>
      </c>
      <c r="D18" s="33">
        <v>1000</v>
      </c>
      <c r="E18" s="28">
        <v>93.4</v>
      </c>
      <c r="F18" s="29"/>
      <c r="G18" s="24">
        <f>0.02+3.4*0.003</f>
        <v>0.0302</v>
      </c>
      <c r="H18" s="30">
        <v>238000</v>
      </c>
      <c r="I18" s="49">
        <v>7188</v>
      </c>
    </row>
    <row r="19" s="2" customFormat="1" ht="29" customHeight="1" spans="1:9">
      <c r="A19" s="19">
        <v>10</v>
      </c>
      <c r="B19" s="19" t="s">
        <v>36</v>
      </c>
      <c r="C19" s="20" t="s">
        <v>37</v>
      </c>
      <c r="D19" s="21">
        <v>30</v>
      </c>
      <c r="E19" s="22">
        <v>92.2</v>
      </c>
      <c r="F19" s="29"/>
      <c r="G19" s="24">
        <f>0.02+2.2*0.003</f>
        <v>0.0266</v>
      </c>
      <c r="H19" s="30">
        <v>266000</v>
      </c>
      <c r="I19" s="49">
        <v>7076</v>
      </c>
    </row>
    <row r="20" s="2" customFormat="1" ht="32" customHeight="1" spans="1:9">
      <c r="A20" s="19">
        <v>11</v>
      </c>
      <c r="B20" s="19" t="s">
        <v>38</v>
      </c>
      <c r="C20" s="20" t="s">
        <v>39</v>
      </c>
      <c r="D20" s="27">
        <v>190.52</v>
      </c>
      <c r="E20" s="22">
        <v>91.4</v>
      </c>
      <c r="F20" s="29"/>
      <c r="G20" s="31">
        <f>0.02+0.003*1.4</f>
        <v>0.0242</v>
      </c>
      <c r="H20" s="30">
        <v>378000</v>
      </c>
      <c r="I20" s="49">
        <v>9148</v>
      </c>
    </row>
    <row r="21" s="2" customFormat="1" ht="29" customHeight="1" spans="1:9">
      <c r="A21" s="19">
        <v>12</v>
      </c>
      <c r="B21" s="19" t="s">
        <v>40</v>
      </c>
      <c r="C21" s="20" t="s">
        <v>41</v>
      </c>
      <c r="D21" s="27">
        <v>148.5</v>
      </c>
      <c r="E21" s="22">
        <v>90.6</v>
      </c>
      <c r="F21" s="29"/>
      <c r="G21" s="31">
        <f>0.02+0.003*0.6</f>
        <v>0.0218</v>
      </c>
      <c r="H21" s="30">
        <v>770000</v>
      </c>
      <c r="I21" s="49">
        <v>16786</v>
      </c>
    </row>
    <row r="22" s="2" customFormat="1" ht="29" customHeight="1" spans="1:9">
      <c r="A22" s="19">
        <v>13</v>
      </c>
      <c r="B22" s="19" t="s">
        <v>42</v>
      </c>
      <c r="C22" s="20" t="s">
        <v>43</v>
      </c>
      <c r="D22" s="21">
        <v>50</v>
      </c>
      <c r="E22" s="34">
        <v>89.75</v>
      </c>
      <c r="F22" s="29"/>
      <c r="G22" s="28"/>
      <c r="H22" s="28"/>
      <c r="I22" s="29" t="s">
        <v>44</v>
      </c>
    </row>
    <row r="23" s="2" customFormat="1" ht="29" customHeight="1" spans="1:9">
      <c r="A23" s="19">
        <v>14</v>
      </c>
      <c r="B23" s="19" t="s">
        <v>45</v>
      </c>
      <c r="C23" s="26" t="s">
        <v>46</v>
      </c>
      <c r="D23" s="21">
        <v>20</v>
      </c>
      <c r="E23" s="22">
        <v>89.6</v>
      </c>
      <c r="F23" s="29"/>
      <c r="G23" s="35"/>
      <c r="H23" s="28"/>
      <c r="I23" s="29" t="s">
        <v>44</v>
      </c>
    </row>
    <row r="24" s="2" customFormat="1" ht="29" customHeight="1" spans="1:9">
      <c r="A24" s="19">
        <v>15</v>
      </c>
      <c r="B24" s="19" t="s">
        <v>47</v>
      </c>
      <c r="C24" s="20" t="s">
        <v>48</v>
      </c>
      <c r="D24" s="27">
        <v>50</v>
      </c>
      <c r="E24" s="22">
        <v>89.5</v>
      </c>
      <c r="F24" s="29"/>
      <c r="G24" s="28"/>
      <c r="H24" s="28"/>
      <c r="I24" s="29" t="s">
        <v>44</v>
      </c>
    </row>
    <row r="25" s="2" customFormat="1" ht="29" customHeight="1" spans="1:9">
      <c r="A25" s="19">
        <v>16</v>
      </c>
      <c r="B25" s="19" t="s">
        <v>49</v>
      </c>
      <c r="C25" s="20" t="s">
        <v>50</v>
      </c>
      <c r="D25" s="27">
        <v>50</v>
      </c>
      <c r="E25" s="28">
        <v>89.3</v>
      </c>
      <c r="F25" s="29"/>
      <c r="G25" s="28"/>
      <c r="H25" s="28"/>
      <c r="I25" s="29" t="s">
        <v>44</v>
      </c>
    </row>
    <row r="26" s="2" customFormat="1" ht="29" customHeight="1" spans="1:9">
      <c r="A26" s="19">
        <v>16</v>
      </c>
      <c r="B26" s="19" t="s">
        <v>18</v>
      </c>
      <c r="C26" s="20" t="s">
        <v>51</v>
      </c>
      <c r="D26" s="29">
        <v>180</v>
      </c>
      <c r="E26" s="28">
        <v>89.3</v>
      </c>
      <c r="F26" s="29"/>
      <c r="G26" s="35"/>
      <c r="H26" s="28"/>
      <c r="I26" s="29" t="s">
        <v>44</v>
      </c>
    </row>
    <row r="27" s="2" customFormat="1" ht="29" customHeight="1" spans="1:9">
      <c r="A27" s="19">
        <v>17</v>
      </c>
      <c r="B27" s="19" t="s">
        <v>52</v>
      </c>
      <c r="C27" s="20" t="s">
        <v>53</v>
      </c>
      <c r="D27" s="28">
        <v>150</v>
      </c>
      <c r="E27" s="22">
        <v>89.2</v>
      </c>
      <c r="F27" s="29"/>
      <c r="G27" s="28"/>
      <c r="H27" s="28"/>
      <c r="I27" s="29" t="s">
        <v>44</v>
      </c>
    </row>
    <row r="28" s="2" customFormat="1" ht="29" customHeight="1" spans="1:9">
      <c r="A28" s="19">
        <v>17</v>
      </c>
      <c r="B28" s="19" t="s">
        <v>18</v>
      </c>
      <c r="C28" s="36" t="s">
        <v>54</v>
      </c>
      <c r="D28" s="37">
        <v>470</v>
      </c>
      <c r="E28" s="28">
        <v>89.2</v>
      </c>
      <c r="F28" s="29"/>
      <c r="G28" s="35"/>
      <c r="H28" s="28"/>
      <c r="I28" s="29" t="s">
        <v>44</v>
      </c>
    </row>
    <row r="29" s="2" customFormat="1" ht="29" customHeight="1" spans="1:9">
      <c r="A29" s="19">
        <v>18</v>
      </c>
      <c r="B29" s="19" t="s">
        <v>55</v>
      </c>
      <c r="C29" s="20" t="s">
        <v>56</v>
      </c>
      <c r="D29" s="21">
        <v>50</v>
      </c>
      <c r="E29" s="22">
        <v>89.1</v>
      </c>
      <c r="F29" s="29"/>
      <c r="G29" s="28"/>
      <c r="H29" s="28"/>
      <c r="I29" s="29" t="s">
        <v>44</v>
      </c>
    </row>
    <row r="30" s="2" customFormat="1" ht="29" customHeight="1" spans="1:9">
      <c r="A30" s="19">
        <v>19</v>
      </c>
      <c r="B30" s="28" t="s">
        <v>57</v>
      </c>
      <c r="C30" s="20" t="s">
        <v>58</v>
      </c>
      <c r="D30" s="27">
        <v>595.02</v>
      </c>
      <c r="E30" s="22">
        <v>88.9</v>
      </c>
      <c r="F30" s="29"/>
      <c r="G30" s="28"/>
      <c r="H30" s="28"/>
      <c r="I30" s="29" t="s">
        <v>44</v>
      </c>
    </row>
    <row r="31" s="2" customFormat="1" ht="29" customHeight="1" spans="1:9">
      <c r="A31" s="19">
        <v>20</v>
      </c>
      <c r="B31" s="19" t="s">
        <v>59</v>
      </c>
      <c r="C31" s="20" t="s">
        <v>50</v>
      </c>
      <c r="D31" s="27">
        <v>50</v>
      </c>
      <c r="E31" s="28">
        <v>88.7</v>
      </c>
      <c r="F31" s="29"/>
      <c r="G31" s="28"/>
      <c r="H31" s="28"/>
      <c r="I31" s="29" t="s">
        <v>44</v>
      </c>
    </row>
    <row r="32" s="2" customFormat="1" ht="29" customHeight="1" spans="1:9">
      <c r="A32" s="19">
        <v>21</v>
      </c>
      <c r="B32" s="19" t="s">
        <v>60</v>
      </c>
      <c r="C32" s="20" t="s">
        <v>50</v>
      </c>
      <c r="D32" s="27">
        <v>35</v>
      </c>
      <c r="E32" s="22">
        <v>88.6</v>
      </c>
      <c r="F32" s="29"/>
      <c r="G32" s="28"/>
      <c r="H32" s="28"/>
      <c r="I32" s="29" t="s">
        <v>44</v>
      </c>
    </row>
    <row r="33" s="2" customFormat="1" ht="29" customHeight="1" spans="1:9">
      <c r="A33" s="19">
        <v>22</v>
      </c>
      <c r="B33" s="19" t="s">
        <v>52</v>
      </c>
      <c r="C33" s="20" t="s">
        <v>61</v>
      </c>
      <c r="D33" s="28">
        <v>800</v>
      </c>
      <c r="E33" s="22">
        <v>88.5</v>
      </c>
      <c r="F33" s="29"/>
      <c r="G33" s="28"/>
      <c r="H33" s="28"/>
      <c r="I33" s="29" t="s">
        <v>44</v>
      </c>
    </row>
    <row r="34" s="2" customFormat="1" ht="29" customHeight="1" spans="1:9">
      <c r="A34" s="19">
        <v>23</v>
      </c>
      <c r="B34" s="19" t="s">
        <v>62</v>
      </c>
      <c r="C34" s="20" t="s">
        <v>63</v>
      </c>
      <c r="D34" s="27">
        <v>890.9</v>
      </c>
      <c r="E34" s="22">
        <v>88.3</v>
      </c>
      <c r="F34" s="29"/>
      <c r="G34" s="28"/>
      <c r="H34" s="28"/>
      <c r="I34" s="29" t="s">
        <v>44</v>
      </c>
    </row>
    <row r="35" s="2" customFormat="1" ht="31" customHeight="1" spans="1:9">
      <c r="A35" s="19">
        <v>24</v>
      </c>
      <c r="B35" s="19" t="s">
        <v>64</v>
      </c>
      <c r="C35" s="20" t="s">
        <v>65</v>
      </c>
      <c r="D35" s="27">
        <v>498</v>
      </c>
      <c r="E35" s="28">
        <v>88.2</v>
      </c>
      <c r="F35" s="29"/>
      <c r="G35" s="28"/>
      <c r="H35" s="28"/>
      <c r="I35" s="29" t="s">
        <v>44</v>
      </c>
    </row>
    <row r="36" s="2" customFormat="1" ht="29" customHeight="1" spans="1:9">
      <c r="A36" s="19">
        <v>25</v>
      </c>
      <c r="B36" s="19" t="s">
        <v>52</v>
      </c>
      <c r="C36" s="20" t="s">
        <v>66</v>
      </c>
      <c r="D36" s="28">
        <v>300</v>
      </c>
      <c r="E36" s="22">
        <v>87.7</v>
      </c>
      <c r="F36" s="29"/>
      <c r="G36" s="28"/>
      <c r="H36" s="28"/>
      <c r="I36" s="29" t="s">
        <v>44</v>
      </c>
    </row>
    <row r="37" s="2" customFormat="1" ht="29" customHeight="1" spans="1:9">
      <c r="A37" s="19">
        <v>26</v>
      </c>
      <c r="B37" s="19" t="s">
        <v>67</v>
      </c>
      <c r="C37" s="20" t="s">
        <v>68</v>
      </c>
      <c r="D37" s="33">
        <v>2308</v>
      </c>
      <c r="E37" s="28">
        <v>87.6</v>
      </c>
      <c r="F37" s="29"/>
      <c r="G37" s="28"/>
      <c r="H37" s="28"/>
      <c r="I37" s="29" t="s">
        <v>44</v>
      </c>
    </row>
    <row r="38" s="2" customFormat="1" ht="29" customHeight="1" spans="1:9">
      <c r="A38" s="19">
        <v>27</v>
      </c>
      <c r="B38" s="19" t="s">
        <v>69</v>
      </c>
      <c r="C38" s="20" t="s">
        <v>70</v>
      </c>
      <c r="D38" s="27">
        <v>152</v>
      </c>
      <c r="E38" s="22">
        <v>87.3</v>
      </c>
      <c r="F38" s="29"/>
      <c r="G38" s="28"/>
      <c r="H38" s="28"/>
      <c r="I38" s="29" t="s">
        <v>44</v>
      </c>
    </row>
    <row r="39" s="2" customFormat="1" ht="33" customHeight="1" spans="1:9">
      <c r="A39" s="19">
        <v>28</v>
      </c>
      <c r="B39" s="19" t="s">
        <v>71</v>
      </c>
      <c r="C39" s="20" t="s">
        <v>65</v>
      </c>
      <c r="D39" s="27">
        <v>97</v>
      </c>
      <c r="E39" s="28">
        <v>87.2</v>
      </c>
      <c r="F39" s="29"/>
      <c r="G39" s="28"/>
      <c r="H39" s="28"/>
      <c r="I39" s="29" t="s">
        <v>44</v>
      </c>
    </row>
    <row r="40" s="2" customFormat="1" ht="29" customHeight="1" spans="1:9">
      <c r="A40" s="19">
        <v>29</v>
      </c>
      <c r="B40" s="19" t="s">
        <v>72</v>
      </c>
      <c r="C40" s="26" t="s">
        <v>73</v>
      </c>
      <c r="D40" s="23">
        <v>10</v>
      </c>
      <c r="E40" s="22">
        <v>87</v>
      </c>
      <c r="F40" s="29"/>
      <c r="G40" s="28"/>
      <c r="H40" s="28"/>
      <c r="I40" s="29" t="s">
        <v>44</v>
      </c>
    </row>
    <row r="41" s="2" customFormat="1" ht="29" customHeight="1" spans="1:9">
      <c r="A41" s="19">
        <v>30</v>
      </c>
      <c r="B41" s="19" t="s">
        <v>74</v>
      </c>
      <c r="C41" s="20" t="s">
        <v>75</v>
      </c>
      <c r="D41" s="27">
        <v>21.9</v>
      </c>
      <c r="E41" s="28">
        <v>86.6</v>
      </c>
      <c r="F41" s="29"/>
      <c r="G41" s="28"/>
      <c r="H41" s="28"/>
      <c r="I41" s="29" t="s">
        <v>44</v>
      </c>
    </row>
    <row r="42" s="2" customFormat="1" ht="29" customHeight="1" spans="1:9">
      <c r="A42" s="19">
        <v>31</v>
      </c>
      <c r="B42" s="19" t="s">
        <v>76</v>
      </c>
      <c r="C42" s="26" t="s">
        <v>77</v>
      </c>
      <c r="D42" s="38">
        <v>115</v>
      </c>
      <c r="E42" s="22">
        <v>86.2</v>
      </c>
      <c r="F42" s="29"/>
      <c r="G42" s="28"/>
      <c r="H42" s="28"/>
      <c r="I42" s="29" t="s">
        <v>44</v>
      </c>
    </row>
    <row r="43" s="2" customFormat="1" ht="29" customHeight="1" spans="1:9">
      <c r="A43" s="19">
        <v>32</v>
      </c>
      <c r="B43" s="19" t="s">
        <v>78</v>
      </c>
      <c r="C43" s="39" t="s">
        <v>79</v>
      </c>
      <c r="D43" s="27">
        <v>27.35</v>
      </c>
      <c r="E43" s="28">
        <v>86</v>
      </c>
      <c r="F43" s="29"/>
      <c r="G43" s="28"/>
      <c r="H43" s="28"/>
      <c r="I43" s="29" t="s">
        <v>44</v>
      </c>
    </row>
    <row r="44" s="2" customFormat="1" ht="29" customHeight="1" spans="1:9">
      <c r="A44" s="19">
        <v>32</v>
      </c>
      <c r="B44" s="19" t="s">
        <v>52</v>
      </c>
      <c r="C44" s="20" t="s">
        <v>80</v>
      </c>
      <c r="D44" s="27">
        <v>200</v>
      </c>
      <c r="E44" s="28">
        <v>86</v>
      </c>
      <c r="F44" s="29"/>
      <c r="G44" s="28"/>
      <c r="H44" s="28"/>
      <c r="I44" s="29" t="s">
        <v>44</v>
      </c>
    </row>
    <row r="45" s="2" customFormat="1" ht="29" customHeight="1" spans="1:9">
      <c r="A45" s="19">
        <v>33</v>
      </c>
      <c r="B45" s="19" t="s">
        <v>81</v>
      </c>
      <c r="C45" s="20" t="s">
        <v>82</v>
      </c>
      <c r="D45" s="27">
        <v>30</v>
      </c>
      <c r="E45" s="22">
        <v>85.4</v>
      </c>
      <c r="F45" s="29"/>
      <c r="G45" s="28"/>
      <c r="H45" s="28"/>
      <c r="I45" s="29" t="s">
        <v>44</v>
      </c>
    </row>
    <row r="46" s="2" customFormat="1" ht="35" customHeight="1" spans="1:9">
      <c r="A46" s="19">
        <v>34</v>
      </c>
      <c r="B46" s="19" t="s">
        <v>83</v>
      </c>
      <c r="C46" s="26" t="s">
        <v>84</v>
      </c>
      <c r="D46" s="27">
        <v>40</v>
      </c>
      <c r="E46" s="22">
        <v>83.4</v>
      </c>
      <c r="F46" s="29"/>
      <c r="G46" s="28"/>
      <c r="H46" s="28"/>
      <c r="I46" s="29" t="s">
        <v>44</v>
      </c>
    </row>
    <row r="47" s="2" customFormat="1" ht="35" customHeight="1" spans="1:9">
      <c r="A47" s="19">
        <v>35</v>
      </c>
      <c r="B47" s="19" t="s">
        <v>85</v>
      </c>
      <c r="C47" s="20" t="s">
        <v>65</v>
      </c>
      <c r="D47" s="27">
        <v>243</v>
      </c>
      <c r="E47" s="28">
        <v>81.6</v>
      </c>
      <c r="F47" s="29"/>
      <c r="G47" s="28"/>
      <c r="H47" s="28"/>
      <c r="I47" s="29" t="s">
        <v>44</v>
      </c>
    </row>
    <row r="48" s="2" customFormat="1" ht="35" customHeight="1" spans="1:9">
      <c r="A48" s="19">
        <v>36</v>
      </c>
      <c r="B48" s="19" t="s">
        <v>86</v>
      </c>
      <c r="C48" s="20" t="s">
        <v>65</v>
      </c>
      <c r="D48" s="27">
        <v>134</v>
      </c>
      <c r="E48" s="28">
        <v>80</v>
      </c>
      <c r="F48" s="29"/>
      <c r="G48" s="28"/>
      <c r="H48" s="28"/>
      <c r="I48" s="29" t="s">
        <v>44</v>
      </c>
    </row>
    <row r="49" s="2" customFormat="1" ht="35" customHeight="1" spans="1:9">
      <c r="A49" s="19">
        <v>37</v>
      </c>
      <c r="B49" s="40" t="s">
        <v>76</v>
      </c>
      <c r="C49" s="20" t="s">
        <v>87</v>
      </c>
      <c r="D49" s="27">
        <v>67.29</v>
      </c>
      <c r="E49" s="22">
        <v>79.2</v>
      </c>
      <c r="F49" s="29"/>
      <c r="G49" s="31">
        <f>0.02+0.003*0.8</f>
        <v>0.0224</v>
      </c>
      <c r="H49" s="28">
        <v>180000</v>
      </c>
      <c r="I49" s="49">
        <v>-4032</v>
      </c>
    </row>
    <row r="50" s="2" customFormat="1" ht="35" customHeight="1" spans="1:9">
      <c r="A50" s="19">
        <v>38</v>
      </c>
      <c r="B50" s="19" t="s">
        <v>88</v>
      </c>
      <c r="C50" s="41" t="s">
        <v>89</v>
      </c>
      <c r="D50" s="42">
        <v>96</v>
      </c>
      <c r="E50" s="28">
        <v>78</v>
      </c>
      <c r="F50" s="29"/>
      <c r="G50" s="31">
        <f>0.02+0.003*2</f>
        <v>0.026</v>
      </c>
      <c r="H50" s="30">
        <v>56000</v>
      </c>
      <c r="I50" s="49">
        <v>-1456</v>
      </c>
    </row>
    <row r="51" s="2" customFormat="1" ht="35" customHeight="1" spans="1:9">
      <c r="A51" s="19">
        <v>39</v>
      </c>
      <c r="B51" s="19" t="s">
        <v>90</v>
      </c>
      <c r="C51" s="20" t="s">
        <v>91</v>
      </c>
      <c r="D51" s="27">
        <v>6134.2</v>
      </c>
      <c r="E51" s="28">
        <v>75</v>
      </c>
      <c r="F51" s="29"/>
      <c r="G51" s="31">
        <v>0.035</v>
      </c>
      <c r="H51" s="30">
        <v>378000</v>
      </c>
      <c r="I51" s="49">
        <v>-13230</v>
      </c>
    </row>
    <row r="52" s="2" customFormat="1" ht="29" customHeight="1" spans="1:9">
      <c r="A52" s="19">
        <v>40</v>
      </c>
      <c r="B52" s="19" t="s">
        <v>78</v>
      </c>
      <c r="C52" s="20" t="s">
        <v>92</v>
      </c>
      <c r="D52" s="27">
        <v>200</v>
      </c>
      <c r="E52" s="28">
        <v>74.8</v>
      </c>
      <c r="F52" s="29"/>
      <c r="G52" s="31">
        <f>0.02+0.003*5.2</f>
        <v>0.0356</v>
      </c>
      <c r="H52" s="30">
        <v>154000</v>
      </c>
      <c r="I52" s="49">
        <v>-5482</v>
      </c>
    </row>
    <row r="53" s="2" customFormat="1" ht="22" customHeight="1" spans="1:9">
      <c r="A53" s="2" t="s">
        <v>93</v>
      </c>
      <c r="C53" s="43"/>
      <c r="D53" s="40"/>
      <c r="E53" s="40"/>
      <c r="F53" s="44"/>
      <c r="G53" s="45"/>
      <c r="H53" s="40"/>
      <c r="I53" s="44"/>
    </row>
  </sheetData>
  <mergeCells count="12">
    <mergeCell ref="A1:B1"/>
    <mergeCell ref="A2:I2"/>
    <mergeCell ref="B5:C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235416666666667" right="0.118055555555556" top="0.826388888888889" bottom="0.786805555555556" header="0.118055555555556" footer="0.432638888888889"/>
  <pageSetup paperSize="9" scale="75" firstPageNumber="4" orientation="portrait" useFirstPageNumber="1" horizontalDpi="600"/>
  <headerFooter>
    <oddFooter>&amp;R&amp;16—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附件6.28（党组确定 (收舍后) (9.3)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luoluo</dc:creator>
  <cp:lastModifiedBy>半桶冰</cp:lastModifiedBy>
  <dcterms:created xsi:type="dcterms:W3CDTF">2018-12-09T07:56:00Z</dcterms:created>
  <dcterms:modified xsi:type="dcterms:W3CDTF">2020-10-29T07:28:42Z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